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p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<sst xmlns="http://schemas.openxmlformats.org/spreadsheetml/2006/main" count="479" uniqueCount="228">
  <si>
    <r>
      <rPr>
        <sz val="11"/>
        <color rgb="FF000000"/>
        <rFont val="Calibri"/>
        <family val="2"/>
        <charset val="186"/>
      </rPr>
      <t xml:space="preserve">Identifikācijas Nr. </t>
    </r>
    <r>
      <rPr>
        <sz val="11"/>
        <rFont val="Times New Roman"/>
        <family val="1"/>
      </rPr>
      <t xml:space="preserve">DE 2023/8</t>
    </r>
  </si>
  <si>
    <t xml:space="preserve">Finanšu piedāvājuma Pielikums</t>
  </si>
  <si>
    <t xml:space="preserve">“Būvprojekta izstrāde un autoruzraudzības nodrošināšana siltumtrases Viestura iela – Dzirnavu iela savienojošā posma izbūvei”</t>
  </si>
  <si>
    <r>
      <rPr>
        <b val="true"/>
        <sz val="10"/>
        <rFont val="Arial"/>
        <family val="2"/>
        <charset val="1"/>
      </rPr>
      <t xml:space="preserve">Objekts:   Siltumtrases Viestura iela – Dzirnavu iela savienojošā posma izbūve Dobelē 
Dobele, Dobeles novads. </t>
    </r>
    <r>
      <rPr>
        <b val="true"/>
        <sz val="10"/>
        <color rgb="FF3465A4"/>
        <rFont val="Arial"/>
        <family val="2"/>
        <charset val="1"/>
      </rPr>
      <t xml:space="preserve">1</t>
    </r>
    <r>
      <rPr>
        <b val="true"/>
        <sz val="10"/>
        <color rgb="FF3465A4"/>
        <rFont val="Arial"/>
        <family val="2"/>
        <charset val="186"/>
      </rPr>
      <t xml:space="preserve">. </t>
    </r>
    <r>
      <rPr>
        <b val="true"/>
        <sz val="10"/>
        <color rgb="FF0070C0"/>
        <rFont val="Arial"/>
        <family val="2"/>
        <charset val="186"/>
      </rPr>
      <t xml:space="preserve">būvniecības etaps</t>
    </r>
  </si>
  <si>
    <t xml:space="preserve">Tāmes izmaksas:</t>
  </si>
  <si>
    <t xml:space="preserve">EUR</t>
  </si>
  <si>
    <t xml:space="preserve">Tāme sastādīta:</t>
  </si>
  <si>
    <t xml:space="preserve">2023.gada </t>
  </si>
  <si>
    <t xml:space="preserve">Nr.p.k.</t>
  </si>
  <si>
    <t xml:space="preserve">Nosaukums</t>
  </si>
  <si>
    <t xml:space="preserve">Mērv.</t>
  </si>
  <si>
    <t xml:space="preserve">Daudz.</t>
  </si>
  <si>
    <t xml:space="preserve">Projektētāja piezīmes</t>
  </si>
  <si>
    <t xml:space="preserve">           Vienības izmaksas</t>
  </si>
  <si>
    <t xml:space="preserve">Kopā uz visu apjomu</t>
  </si>
  <si>
    <t xml:space="preserve">laika norma
(c/h)</t>
  </si>
  <si>
    <t xml:space="preserve">darba
samaksas
likme (EUR/h)</t>
  </si>
  <si>
    <t xml:space="preserve">darba alga
(EUR)</t>
  </si>
  <si>
    <t xml:space="preserve">Būvizstrādājumi    (euro)</t>
  </si>
  <si>
    <t xml:space="preserve">Mehānismi
(EUR)</t>
  </si>
  <si>
    <t xml:space="preserve">Kopā (EUR)</t>
  </si>
  <si>
    <t xml:space="preserve">darbietilpība
(c/h)</t>
  </si>
  <si>
    <t xml:space="preserve">Summa (EUR)</t>
  </si>
  <si>
    <t xml:space="preserve">Demontāža</t>
  </si>
  <si>
    <t xml:space="preserve">Esošo pazemes divcauruļu siltumtīklu 2xØ89/160  ar izolāciju demontāža</t>
  </si>
  <si>
    <t xml:space="preserve">m</t>
  </si>
  <si>
    <t xml:space="preserve">Esošo pazemes divcauruļu siltumtīklu 2xØ133/225  ar izolāciju demontāža</t>
  </si>
  <si>
    <t xml:space="preserve">Esošo pazemes siltumtīklu kanālu 0,90x0,60 demontāža</t>
  </si>
  <si>
    <t xml:space="preserve">t.m</t>
  </si>
  <si>
    <t xml:space="preserve">Esošas siltumtīklu armatūras d150 demontāža, izvešana un utilizācija</t>
  </si>
  <si>
    <t xml:space="preserve">kpl.</t>
  </si>
  <si>
    <t xml:space="preserve">Esošas siltumtīklu armatūras d89 demontāža, izvešana un utilizācija</t>
  </si>
  <si>
    <t xml:space="preserve">Demontētas caurules izvešana un utilizācija</t>
  </si>
  <si>
    <r>
      <rPr>
        <sz val="10"/>
        <rFont val="Arial"/>
        <family val="2"/>
        <charset val="1"/>
      </rPr>
      <t xml:space="preserve">m</t>
    </r>
    <r>
      <rPr>
        <vertAlign val="superscript"/>
        <sz val="10"/>
        <rFont val="Arial"/>
        <family val="2"/>
        <charset val="186"/>
      </rPr>
      <t xml:space="preserve">3</t>
    </r>
  </si>
  <si>
    <t xml:space="preserve">Demontēto kanālu izvešana un utilizācija</t>
  </si>
  <si>
    <r>
      <rPr>
        <sz val="10"/>
        <rFont val="Arial"/>
        <family val="2"/>
        <charset val="1"/>
      </rPr>
      <t xml:space="preserve">Šķūna ar s=50,6m</t>
    </r>
    <r>
      <rPr>
        <sz val="10"/>
        <rFont val="Calibri"/>
        <family val="2"/>
        <charset val="186"/>
      </rPr>
      <t xml:space="preserve">²</t>
    </r>
    <r>
      <rPr>
        <sz val="10"/>
        <rFont val="Arial"/>
        <family val="2"/>
        <charset val="186"/>
      </rPr>
      <t xml:space="preserve"> nojaukšana, izvēšana un utiizācija</t>
    </r>
  </si>
  <si>
    <r>
      <rPr>
        <sz val="10"/>
        <rFont val="Arial"/>
        <family val="2"/>
        <charset val="1"/>
      </rPr>
      <t xml:space="preserve">Šķūna ar s=58,9m</t>
    </r>
    <r>
      <rPr>
        <sz val="10"/>
        <rFont val="Calibri"/>
        <family val="2"/>
        <charset val="186"/>
      </rPr>
      <t xml:space="preserve">²</t>
    </r>
    <r>
      <rPr>
        <sz val="10"/>
        <rFont val="Arial"/>
        <family val="2"/>
        <charset val="186"/>
      </rPr>
      <t xml:space="preserve"> nojaukšana, izvēšana un utiizācija</t>
    </r>
  </si>
  <si>
    <r>
      <rPr>
        <sz val="10"/>
        <rFont val="Arial"/>
        <family val="2"/>
        <charset val="1"/>
      </rPr>
      <t xml:space="preserve">Šķūna ar s=60,0m</t>
    </r>
    <r>
      <rPr>
        <sz val="10"/>
        <rFont val="Calibri"/>
        <family val="2"/>
        <charset val="186"/>
      </rPr>
      <t xml:space="preserve">²</t>
    </r>
    <r>
      <rPr>
        <sz val="10"/>
        <rFont val="Arial"/>
        <family val="2"/>
        <charset val="186"/>
      </rPr>
      <t xml:space="preserve"> nojaukšana, izvēšana un utiizācija</t>
    </r>
  </si>
  <si>
    <t xml:space="preserve">Koku ciršana </t>
  </si>
  <si>
    <t xml:space="preserve">gb.</t>
  </si>
  <si>
    <t xml:space="preserve">Caurules</t>
  </si>
  <si>
    <r>
      <rPr>
        <sz val="10"/>
        <rFont val="Arial"/>
        <family val="2"/>
        <charset val="1"/>
      </rPr>
      <t xml:space="preserve">Rūpnieciski 12m garumā izolētas caurules </t>
    </r>
    <r>
      <rPr>
        <sz val="10"/>
        <rFont val="Arial"/>
        <family val="2"/>
        <charset val="186"/>
      </rPr>
      <t xml:space="preserve">Ø 76/160 ar signālvadiem 2.sērija</t>
    </r>
  </si>
  <si>
    <t xml:space="preserve">Poliurs</t>
  </si>
  <si>
    <t xml:space="preserve">Rūpnieciski 12m garumā izolētas caurules Ø 133/225 ar signālvadiem 2.sērija</t>
  </si>
  <si>
    <t xml:space="preserve">Rūpnieciski 12m garumā izolētas caurules Ø 139/250 ar signālvadiem 2.sērija</t>
  </si>
  <si>
    <r>
      <rPr>
        <sz val="10"/>
        <rFont val="Arial"/>
        <family val="2"/>
        <charset val="1"/>
      </rPr>
      <t xml:space="preserve">Rūpnieciski 12m garumā izolētas</t>
    </r>
    <r>
      <rPr>
        <u val="single"/>
        <sz val="10"/>
        <rFont val="Arial"/>
        <family val="2"/>
        <charset val="186"/>
      </rPr>
      <t xml:space="preserve"> liektas</t>
    </r>
    <r>
      <rPr>
        <sz val="10"/>
        <rFont val="Arial"/>
        <family val="2"/>
        <charset val="186"/>
      </rPr>
      <t xml:space="preserve"> caurules Ø139/250 12° R=53,0m ar signālvadiem 2.sērija</t>
    </r>
  </si>
  <si>
    <r>
      <rPr>
        <sz val="10"/>
        <rFont val="Arial"/>
        <family val="2"/>
        <charset val="1"/>
      </rPr>
      <t xml:space="preserve">Rūpnieciski 12m garumā izolētas caurules </t>
    </r>
    <r>
      <rPr>
        <sz val="10"/>
        <rFont val="Arial"/>
        <family val="2"/>
        <charset val="186"/>
      </rPr>
      <t xml:space="preserve">Ø 168/280 ar signālvadiem 2.sērija</t>
    </r>
  </si>
  <si>
    <r>
      <rPr>
        <sz val="10"/>
        <rFont val="Arial"/>
        <family val="2"/>
        <charset val="1"/>
      </rPr>
      <t xml:space="preserve">Rūpnieciski 12m garumā izolētas</t>
    </r>
    <r>
      <rPr>
        <u val="single"/>
        <sz val="10"/>
        <rFont val="Arial"/>
        <family val="2"/>
        <charset val="186"/>
      </rPr>
      <t xml:space="preserve"> liektas</t>
    </r>
    <r>
      <rPr>
        <sz val="10"/>
        <rFont val="Arial"/>
        <family val="2"/>
        <charset val="186"/>
      </rPr>
      <t xml:space="preserve"> caurules Ø168/280 16° R=43,0m ar signālvadiem 2.sērija</t>
    </r>
  </si>
  <si>
    <r>
      <rPr>
        <sz val="10"/>
        <rFont val="Arial"/>
        <family val="2"/>
        <charset val="1"/>
      </rPr>
      <t xml:space="preserve">Rūpnieciski 12m garumā izolētas</t>
    </r>
    <r>
      <rPr>
        <u val="single"/>
        <sz val="10"/>
        <rFont val="Arial"/>
        <family val="2"/>
        <charset val="186"/>
      </rPr>
      <t xml:space="preserve"> liektas</t>
    </r>
    <r>
      <rPr>
        <sz val="10"/>
        <rFont val="Arial"/>
        <family val="2"/>
        <charset val="186"/>
      </rPr>
      <t xml:space="preserve"> caurules Ø168/280 19° R=36,0m ar signālvadiem 2.sērija</t>
    </r>
  </si>
  <si>
    <r>
      <rPr>
        <sz val="10"/>
        <rFont val="Arial"/>
        <family val="2"/>
        <charset val="1"/>
      </rPr>
      <t xml:space="preserve">Rūpnieciski 12m garumā izolētas</t>
    </r>
    <r>
      <rPr>
        <u val="single"/>
        <sz val="10"/>
        <rFont val="Arial"/>
        <family val="2"/>
        <charset val="186"/>
      </rPr>
      <t xml:space="preserve"> liektas</t>
    </r>
    <r>
      <rPr>
        <sz val="10"/>
        <rFont val="Arial"/>
        <family val="2"/>
        <charset val="186"/>
      </rPr>
      <t xml:space="preserve"> caurules Ø168/280 33° R=21,1m ar signālvadiem 2.sērija</t>
    </r>
  </si>
  <si>
    <r>
      <rPr>
        <sz val="10"/>
        <rFont val="Arial"/>
        <family val="2"/>
        <charset val="1"/>
      </rPr>
      <t xml:space="preserve">Rūpnieciski 12m garumā izolētas</t>
    </r>
    <r>
      <rPr>
        <u val="single"/>
        <sz val="10"/>
        <rFont val="Arial"/>
        <family val="2"/>
        <charset val="186"/>
      </rPr>
      <t xml:space="preserve"> liektas</t>
    </r>
    <r>
      <rPr>
        <sz val="10"/>
        <rFont val="Arial"/>
        <family val="2"/>
        <charset val="186"/>
      </rPr>
      <t xml:space="preserve"> caurules Ø168/280 40° R=15,3m ar signālvadiem 2.sērija</t>
    </r>
  </si>
  <si>
    <t xml:space="preserve">Rūpnieciski 6m garumā izolētas caurules cinkotā skārda 
apvalkā Ø 168/355 ar signālvadiem 3.sērija</t>
  </si>
  <si>
    <t xml:space="preserve">Izolēts diametra maiņas posms  DN1 150/ DN2 125, L=1.0m, 2. sērija</t>
  </si>
  <si>
    <t xml:space="preserve">Izolēts līkums Ø48/125 90° 1,4x1,0m ar signālvadiem 2.sērija</t>
  </si>
  <si>
    <t xml:space="preserve">Izolēts līkums Ø48/125 90° 1,4x1,5m ar signālvadiem 2.sērija</t>
  </si>
  <si>
    <t xml:space="preserve">Izolēts līkums Ø76/160 90° 1,4x1,0m ar signālvadiem 2.sērija</t>
  </si>
  <si>
    <t xml:space="preserve">Izolēts līkums Ø76/160 90° 0,6x1,0m ar signālvadiem 2.sērija</t>
  </si>
  <si>
    <t xml:space="preserve">Izolēts līkums Ø76/160 20° 1,0x1,0m ar signālvadiem 2.sērija</t>
  </si>
  <si>
    <t xml:space="preserve">Izolēts līkums Ø89/180 90° 1,0x1,0m ar signālvadiem 2.sērija</t>
  </si>
  <si>
    <t xml:space="preserve">Izolēts līkums Ø89/180 90° 1,0x1,3m ar signālvadiem 2.sērija</t>
  </si>
  <si>
    <t xml:space="preserve">Izolēts līkums Ø89/180 90° 1,0x0,5m ar signālvadiem 2.sērija</t>
  </si>
  <si>
    <t xml:space="preserve">Izolēts līkums Ø133/225 90° 1,4x1,0m ar signālvadiem 2.sērija</t>
  </si>
  <si>
    <t xml:space="preserve">Izolēts līkums Ø139/250 90° 1,0x1,0m ar signālvadiem 2.sērija</t>
  </si>
  <si>
    <t xml:space="preserve">Izolēts līkums Ø139/250 90° 1,0x1,25m ar signālvadiem 2.sērija</t>
  </si>
  <si>
    <t xml:space="preserve">Izolēts līkums Ø139/250 90° 1,0x2,65m ar signālvadiem 2.sērija</t>
  </si>
  <si>
    <t xml:space="preserve">Izolēts līkums Ø139/250 90° 1,1x2,65m ar signālvadiem 2.sērija</t>
  </si>
  <si>
    <t xml:space="preserve">Izolēts līkums Ø139/250 90° 1,55x2,65m ar signālvadiem 2.sērija</t>
  </si>
  <si>
    <t xml:space="preserve">Izolēts līkums Ø139/250 5° 1,0x1,0m ar signālvadiem 2.sērija</t>
  </si>
  <si>
    <t xml:space="preserve">Izolēts līkums Ø168/280 90° 1,0x1,0m ar signālvadiem 2.sērija</t>
  </si>
  <si>
    <t xml:space="preserve">Izolēts līkums Ø168/280 90° 1,0x2,0m ar signālvadiem 2.sērija</t>
  </si>
  <si>
    <t xml:space="preserve">Izolēts līkums Ø168/280 90° 1,0x2,1m ar signālvadiem 2.sērija</t>
  </si>
  <si>
    <t xml:space="preserve">Izolēts līkums Ø168/280 90° 2,1x2,65m ar signālvadiem 2.sērija</t>
  </si>
  <si>
    <t xml:space="preserve">Izolēts līkums Ø168/280 85° 1,0x1,0m ar signālvadiem 2.sērija</t>
  </si>
  <si>
    <t xml:space="preserve">Izolēts līkums Ø168/280 75° 1,0x1.0m ar signālvadiem 2.sērija</t>
  </si>
  <si>
    <t xml:space="preserve">Izolēts līkums Ø168/280 70° 1,0x1.0m ar signālvadiem 2.sērija</t>
  </si>
  <si>
    <t xml:space="preserve">Izolēts līkums Ø168/280 35° 1,0x1.0m ar signālvadiem 2.sērija</t>
  </si>
  <si>
    <t xml:space="preserve">Izolēts līkums Ø168/280 25° 1,0x1.0m ar signālvadiem 2.sērija</t>
  </si>
  <si>
    <t xml:space="preserve">Izolēts vert. līkums Ø168/280 5° 1,0x1.0m ar signālvadiem 2.sērija</t>
  </si>
  <si>
    <t xml:space="preserve">Izolēts vert. līkums Ø168/280 10° 1,0x1.0m ar signālvadiem 2.sērija</t>
  </si>
  <si>
    <t xml:space="preserve">Izolēts vert. līkums Ø168/280 15° 1,0x1.0m ar signālvadiem 2.sērija</t>
  </si>
  <si>
    <t xml:space="preserve">Izolēts vert. līkums Ø168/280 50° 1,0x1.0m ar signālvadiem 2.sērija</t>
  </si>
  <si>
    <t xml:space="preserve">Izolēts līkums cinkotā skārda apvalkā Ø168/355 90° 1,7x1,7m ar signālvadiem 3.sērija</t>
  </si>
  <si>
    <t xml:space="preserve">Izolēts perpendikulārs T-atzars Ø 168/280-Ø 139/250 L1=1,0m</t>
  </si>
  <si>
    <t xml:space="preserve">Izolēts perpendikulārs T-atzars Ø 168/280-Ø 139/250 L1=1,5m</t>
  </si>
  <si>
    <t xml:space="preserve">Izolēts perpendikulārs T-atzars Ø 168/280-Ø 89/180 L1=0,8m</t>
  </si>
  <si>
    <t xml:space="preserve">Izolēts perpendikulārs T-atzars Ø 168/280-Ø 42/125 L1=1,0m</t>
  </si>
  <si>
    <t xml:space="preserve">Izolēts perpendikulārs T-atzars Ø 168/280-Ø 42/125 L1=2,0m</t>
  </si>
  <si>
    <t xml:space="preserve">Izolēts paralēls T-atzars Ø 168/280-Ø 133/225</t>
  </si>
  <si>
    <t xml:space="preserve">Izolēts paralēls T-atzars Ø 168/280-Ø 76/160</t>
  </si>
  <si>
    <t xml:space="preserve">Izolēts paralēls T-atzars Ø 168/280-Ø 48/125</t>
  </si>
  <si>
    <t xml:space="preserve">Izolēts paralēls T-atzars Ø 76/160-Ø 76/160</t>
  </si>
  <si>
    <t xml:space="preserve">Izolēts vārsts  Ø168/280, L=1.5m,  h=1.00m </t>
  </si>
  <si>
    <t xml:space="preserve">Izolēts vārsts  Ø168/280, L=1.5m,  h=0.70m </t>
  </si>
  <si>
    <t xml:space="preserve">Izolēts vārsts  Ø168/280, L=1.5m,  h=0.60m </t>
  </si>
  <si>
    <t xml:space="preserve">Izolēts vārsts  Ø139/250, L=1.5m,  h=0.50m </t>
  </si>
  <si>
    <t xml:space="preserve">Izolēts vārsts  Ø89/180, L=1.5m,  h=0.65m </t>
  </si>
  <si>
    <t xml:space="preserve">Izolēts vārsts  Ø76/160, L=1.5m,  h=0.70m </t>
  </si>
  <si>
    <t xml:space="preserve">Izolēts vārsts  Ø76/160, L=1.5m,  h=0.42m </t>
  </si>
  <si>
    <t xml:space="preserve">Izolēts vārsts  Ø42/125, L=1.5m,  h=1.00m </t>
  </si>
  <si>
    <t xml:space="preserve">Izolēts vārsts  Ø42/125, L=1.5m,  h=0.70m </t>
  </si>
  <si>
    <r>
      <rPr>
        <sz val="10"/>
        <rFont val="Arial"/>
        <family val="2"/>
        <charset val="1"/>
      </rPr>
      <t xml:space="preserve">Izolēts vārsts  Ø168/280 ar 1 servisa krānu ∅48/125, </t>
    </r>
    <r>
      <rPr>
        <u val="single"/>
        <sz val="10"/>
        <rFont val="Arial"/>
        <family val="2"/>
        <charset val="186"/>
      </rPr>
      <t xml:space="preserve">L=2.0m</t>
    </r>
    <r>
      <rPr>
        <sz val="10"/>
        <rFont val="Arial"/>
        <family val="2"/>
        <charset val="186"/>
      </rPr>
      <t xml:space="preserve">,  h=0.5m 2.sērija atgaisošanai</t>
    </r>
  </si>
  <si>
    <t xml:space="preserve">Izolēts vārsts  Ø168/280 ar 1 servisa krānu ∅48/125, L=1.5m,  h=0.5m 2.sērija atgaisošanai</t>
  </si>
  <si>
    <t xml:space="preserve">Izolēts vārsts  Ø168/280 ar 1 servisa krānu ∅89/160, L=1.50m,  h=0.90m 2.sērija izlaidei</t>
  </si>
  <si>
    <t xml:space="preserve">Izolēts vārsts  Ø168/280 ar 1 servisa krānu ∅48/125, L=1.5m,  h=1.10m 2.sērija atgaisošanai</t>
  </si>
  <si>
    <t xml:space="preserve">Izolēts vārsts  Ø139/250 ar 1 servisa krānu ∅60/140, L=1.5m,  h=0.90m 2.sērija izlaidei</t>
  </si>
  <si>
    <t xml:space="preserve">Izolēts vārsts  Ø139/250 ar 1 servisa krānu ∅48/125, L=1.5m,  h=0.48m 2.sērija atgaisošanai</t>
  </si>
  <si>
    <t xml:space="preserve">Izolēts vārsts  Ø48/125 ar 1 servisa krānu ∅208/110, L=1.5m,  h=0.50m 2.sērija atgaisošanai</t>
  </si>
  <si>
    <t xml:space="preserve">Izolēts T-atzars ∅168/280 ar servisa krānu ∅89/160, L=1.2m, h=2.35m 2.sērija izlaidei</t>
  </si>
  <si>
    <t xml:space="preserve">Izolēts T-atzars ∅168/280 ar servisa krānu ∅48/125, L=1.2m, h=0.48m 2.sērija atgaisošanai</t>
  </si>
  <si>
    <t xml:space="preserve">Izolēts T-atzars ∅139/250 ar servisa krānu ∅48/125, L=1.2m, h=0.80m 2.sērija atgaisošanai</t>
  </si>
  <si>
    <t xml:space="preserve">Lokanais savienojums DN125 a=1420 mm ar metinātiem galiem N-N </t>
  </si>
  <si>
    <t xml:space="preserve">PROSPERO</t>
  </si>
  <si>
    <t xml:space="preserve">Noslēgarmatūra DN125 (pievienošanās zem spiediena "Hot tapping valve")</t>
  </si>
  <si>
    <r>
      <rPr>
        <sz val="10"/>
        <rFont val="Arial"/>
        <family val="2"/>
        <charset val="1"/>
      </rPr>
      <t xml:space="preserve">Metināms tērauda likums 90</t>
    </r>
    <r>
      <rPr>
        <sz val="10"/>
        <rFont val="Calibri"/>
        <family val="2"/>
        <charset val="186"/>
      </rPr>
      <t xml:space="preserve">°</t>
    </r>
    <r>
      <rPr>
        <sz val="11"/>
        <rFont val="Arial"/>
        <family val="2"/>
        <charset val="186"/>
      </rPr>
      <t xml:space="preserve">, </t>
    </r>
    <r>
      <rPr>
        <sz val="10"/>
        <rFont val="Arial"/>
        <family val="2"/>
        <charset val="186"/>
      </rPr>
      <t xml:space="preserve">DN125, Ø139</t>
    </r>
  </si>
  <si>
    <t xml:space="preserve">Siltumizolācija Pro Wired Mat WR 680 s=100mm</t>
  </si>
  <si>
    <r>
      <rPr>
        <sz val="10"/>
        <rFont val="Arial"/>
        <family val="2"/>
        <charset val="1"/>
      </rPr>
      <t xml:space="preserve">m</t>
    </r>
    <r>
      <rPr>
        <vertAlign val="superscript"/>
        <sz val="10"/>
        <rFont val="Arial"/>
        <family val="2"/>
        <charset val="186"/>
      </rPr>
      <t xml:space="preserve">2</t>
    </r>
  </si>
  <si>
    <t xml:space="preserve">Paroc</t>
  </si>
  <si>
    <t xml:space="preserve">PVC pārklājums</t>
  </si>
  <si>
    <t xml:space="preserve">Elastīgais ievads Ø 250</t>
  </si>
  <si>
    <t xml:space="preserve">Gala noslēgs Ø48/125</t>
  </si>
  <si>
    <t xml:space="preserve">Gala noslēgs Ø42/125</t>
  </si>
  <si>
    <t xml:space="preserve">Gala noslēgs Ø76/160</t>
  </si>
  <si>
    <t xml:space="preserve">Gala uzmava Ø139/250</t>
  </si>
  <si>
    <t xml:space="preserve">Termonosēdošā uzmava Ø42/125 2.sērija</t>
  </si>
  <si>
    <t xml:space="preserve">Termonosēdošā uzmava Ø48/125 2.sērija</t>
  </si>
  <si>
    <t xml:space="preserve">Termonosēdošā uzmava Ø76/160 2.sērija</t>
  </si>
  <si>
    <t xml:space="preserve">Termonosēdošā uzmava Ø133/225 2.sērija</t>
  </si>
  <si>
    <t xml:space="preserve">Termonosēdošā uzmava Ø139/250 2.sērija</t>
  </si>
  <si>
    <t xml:space="preserve">Termonosēdošā uzmava Ø168/280 2.sērija</t>
  </si>
  <si>
    <t xml:space="preserve">Cinkotā skārda uzmava Ø168/355 3.sērija</t>
  </si>
  <si>
    <t xml:space="preserve">Kompensācijas putu matrači 50x1200x2000 mm</t>
  </si>
  <si>
    <t xml:space="preserve">Signalizācijas sistēmas elementi</t>
  </si>
  <si>
    <t xml:space="preserve">Hermētiski izolēts virszemes kabinets avārijas signalizācijai (628x303x155) </t>
  </si>
  <si>
    <t xml:space="preserve">Brīdinājuma lente</t>
  </si>
  <si>
    <t xml:space="preserve">Grunts LARAGRUNTS divas kārtas </t>
  </si>
  <si>
    <t xml:space="preserve">kg</t>
  </si>
  <si>
    <t xml:space="preserve">Gruntējuma GF 021 viena kārta </t>
  </si>
  <si>
    <t xml:space="preserve">Monolīta dzelzsbetona plātne 3000x3000x120 </t>
  </si>
  <si>
    <t xml:space="preserve">SAT-39, P1</t>
  </si>
  <si>
    <t xml:space="preserve">Stiegru siets 2950x2950mm, ∅8B500 s.100x100mm </t>
  </si>
  <si>
    <t xml:space="preserve">Tērauda armatūra 10-AIII, L=1000mm</t>
  </si>
  <si>
    <t xml:space="preserve">Betons C25/30 F100 W6</t>
  </si>
  <si>
    <r>
      <rPr>
        <sz val="10"/>
        <rFont val="Arial"/>
        <family val="2"/>
        <charset val="1"/>
      </rPr>
      <t xml:space="preserve">m</t>
    </r>
    <r>
      <rPr>
        <sz val="10"/>
        <rFont val="Calibri"/>
        <family val="2"/>
        <charset val="186"/>
      </rPr>
      <t xml:space="preserve">³</t>
    </r>
  </si>
  <si>
    <t xml:space="preserve">Siltumtīklu kanāla  vairogs/noslēgvāks</t>
  </si>
  <si>
    <t xml:space="preserve">SAT-39</t>
  </si>
  <si>
    <t xml:space="preserve">Stiegru siets 1050x650mm, ∅10B500 s.100x100mm </t>
  </si>
  <si>
    <t xml:space="preserve">Betons C16/20 </t>
  </si>
  <si>
    <t xml:space="preserve">Hidroizolācijas bituma mastika</t>
  </si>
  <si>
    <t xml:space="preserve">Dažādi</t>
  </si>
  <si>
    <t xml:space="preserve">Slīdošais apskavu balsts caurulēm Ø355 (trases virszemes instalēšanai zem tilta)</t>
  </si>
  <si>
    <t xml:space="preserve">skatīt BK daļā</t>
  </si>
  <si>
    <t xml:space="preserve">Nekustīgais balsts caurulēm Ø355 (trases virszemes instalēšanai zem tilta)</t>
  </si>
  <si>
    <t xml:space="preserve">Balsts caurulēm Ø355 (trases virszemes instalēšanai)</t>
  </si>
  <si>
    <t xml:space="preserve">Pēldoša platforma virszemes siltumtīklu Ø 168/355 izbūvei zem tilta pāri upei</t>
  </si>
  <si>
    <t xml:space="preserve">Kaļamā ķeta lūka  (max slodze 25t)</t>
  </si>
  <si>
    <t xml:space="preserve">Izlīdzināšanas gredzens KO-10, h=100</t>
  </si>
  <si>
    <t xml:space="preserve">Groda vāks KCP-10</t>
  </si>
  <si>
    <t xml:space="preserve">Groda vāks KCP-15</t>
  </si>
  <si>
    <t xml:space="preserve">Dzelzsbetona pamata bloks FBS-9-3-6T</t>
  </si>
  <si>
    <t xml:space="preserve">Kovers LG160 (nepeldošs)</t>
  </si>
  <si>
    <t xml:space="preserve">Kovers LG160 (peldošs)</t>
  </si>
  <si>
    <t xml:space="preserve">Monolīts dzelzsbetona gredzens G-1 (komplekts)</t>
  </si>
  <si>
    <t xml:space="preserve">SAT-40</t>
  </si>
  <si>
    <t xml:space="preserve">Dzelzsbetona kanāls 2650x1650x650(h) ar atvērumiem 2x∅290mm</t>
  </si>
  <si>
    <t xml:space="preserve">SAT-17</t>
  </si>
  <si>
    <t xml:space="preserve">Deformācijas šuve</t>
  </si>
  <si>
    <t xml:space="preserve">Šķembu pamatslānis</t>
  </si>
  <si>
    <t xml:space="preserve">Rupjgraudagainas smilts bez māla un akmeņiem</t>
  </si>
  <si>
    <t xml:space="preserve">m³</t>
  </si>
  <si>
    <t xml:space="preserve">Bitums B-IV</t>
  </si>
  <si>
    <t xml:space="preserve">Betons kl.C16/20</t>
  </si>
  <si>
    <t xml:space="preserve">Metināšanas materiāli</t>
  </si>
  <si>
    <t xml:space="preserve">PVC dalīta kabeļu aizsargcaurule 750N DN/OD110</t>
  </si>
  <si>
    <t xml:space="preserve">pēc nepieciešamības</t>
  </si>
  <si>
    <t xml:space="preserve">Brīdinājuma lente kabeļiem</t>
  </si>
  <si>
    <t xml:space="preserve">Pārējie materiāli, palīgmateriāli</t>
  </si>
  <si>
    <t xml:space="preserve">Darba apjomi</t>
  </si>
  <si>
    <t xml:space="preserve">Inženierkomunikāciju un visu būvasu uzmērīšana un nospraušana dabā</t>
  </si>
  <si>
    <t xml:space="preserve">obj.</t>
  </si>
  <si>
    <t xml:space="preserve">Divcauruļu siltumtīklu montāža no rūpnieciski izolētām tērauda caurulēm  Ø 168/355 uz cauruļu balstiem zem tilta</t>
  </si>
  <si>
    <t xml:space="preserve">Divcauruļu siltumtīklu montāža no rūpnieciski izolētām tērauda caurulēm  Ø 168/280 tranšejā</t>
  </si>
  <si>
    <t xml:space="preserve">Divcauruļu siltumtīklu montāža no rūpnieciski izolētām tērauda caurulēm  Ø 139/250 tranšejā</t>
  </si>
  <si>
    <t xml:space="preserve">Divcauruļu siltumtīklu montāža no rūpnieciski izolētām tērauda caurulēm  Ø 133/225 tranšejā</t>
  </si>
  <si>
    <t xml:space="preserve">Divcauruļu siltumtīklu montāža no rūpnieciski izolētām tērauda caurulēm  Ø 89/180 tranšejā</t>
  </si>
  <si>
    <t xml:space="preserve">Divcauruļu siltumtīklu montāža no rūpnieciski izolētām tērauda caurulēm  Ø 76/160 tranšejā</t>
  </si>
  <si>
    <t xml:space="preserve">Divcauruļu siltumtīklu montāža no rūpnieciski izolētām tērauda caurulēm  Ø 48/125 tranšejā</t>
  </si>
  <si>
    <t xml:space="preserve">Divcauruļu siltumtīklu montāža no rūpnieciski izolētām tērauda caurulēm  Ø 42/125 tranšejā</t>
  </si>
  <si>
    <t xml:space="preserve">Signalizācijas sistēmas montāža</t>
  </si>
  <si>
    <t xml:space="preserve">Pievienošana esošiem siltumtīkliem DN150 (iegriešana funkcionējošos tīklos ar metināmo ventili DN 125)</t>
  </si>
  <si>
    <t xml:space="preserve">vieta</t>
  </si>
  <si>
    <t xml:space="preserve">Esošas izolācijas demontāža un atjaunošana (DN150)</t>
  </si>
  <si>
    <t xml:space="preserve">Siltumizolācijas Pro Wired Mat WR 680 s=100mm ar PVC pārklajumu ieklašana</t>
  </si>
  <si>
    <t xml:space="preserve">Pieslēguma izbūve esošajiem  siltumtīkliem</t>
  </si>
  <si>
    <t xml:space="preserve">Cauruļvadu skalošana </t>
  </si>
  <si>
    <t xml:space="preserve">Metināto šuvju pārbaudi ar 100%  nesagraujošas pārbaudes metodi</t>
  </si>
  <si>
    <t xml:space="preserve">Nodošanas-pieņemšanas dokumentācijas noformēšana</t>
  </si>
  <si>
    <t xml:space="preserve">Pirms siltumtrases nodošanas ekspluatācijā veikt uzmērīšanu digitālā veidā </t>
  </si>
  <si>
    <t xml:space="preserve">Cauruļvadu balstu montāža</t>
  </si>
  <si>
    <t xml:space="preserve">BK daļā</t>
  </si>
  <si>
    <t xml:space="preserve">Cauruļvadu slīdošo balstu montāža zem tilta pāri upei</t>
  </si>
  <si>
    <t xml:space="preserve">Cauruļvadu nekustīgo balstu montāža zem tilta pāri upei</t>
  </si>
  <si>
    <t xml:space="preserve">Grunts izstrāde ar ekskavatoru</t>
  </si>
  <si>
    <r>
      <rPr>
        <sz val="10"/>
        <rFont val="Arial"/>
        <family val="2"/>
        <charset val="1"/>
      </rPr>
      <t xml:space="preserve">m</t>
    </r>
    <r>
      <rPr>
        <vertAlign val="superscript"/>
        <sz val="10"/>
        <rFont val="Arial"/>
        <family val="2"/>
        <charset val="204"/>
      </rPr>
      <t xml:space="preserve">3</t>
    </r>
  </si>
  <si>
    <t xml:space="preserve">Grunts izstrāde bez mehānismu palīdzības</t>
  </si>
  <si>
    <t xml:space="preserve">Pamatnes ierīkošana zem cauruļvadiem no rupjgraudagainas smilts h=0,15m (bez māla un akmeņiem) </t>
  </si>
  <si>
    <t xml:space="preserve">Izbūvēt smilts apbērumu no sāniem un virspus cauruļvada 0,20 m biezuma</t>
  </si>
  <si>
    <r>
      <rPr>
        <sz val="10"/>
        <rFont val="Arial"/>
        <family val="2"/>
        <charset val="1"/>
      </rPr>
      <t xml:space="preserve">Tranšeju aizberšana ar esošo grunti ar ekskavatoru sekojošu</t>
    </r>
    <r>
      <rPr>
        <i val="true"/>
        <sz val="10"/>
        <rFont val="Arial"/>
        <family val="2"/>
        <charset val="186"/>
      </rPr>
      <t xml:space="preserve"> </t>
    </r>
    <r>
      <rPr>
        <b val="true"/>
        <i val="true"/>
        <sz val="10"/>
        <rFont val="Arial"/>
        <family val="2"/>
        <charset val="186"/>
      </rPr>
      <t xml:space="preserve">blietēšanu optimālā mitruma režīmā </t>
    </r>
    <r>
      <rPr>
        <sz val="10"/>
        <rFont val="Arial"/>
        <family val="2"/>
        <charset val="186"/>
      </rPr>
      <t xml:space="preserve">pa kārtām 0,3m un planēšanu bez mehānismu palīdzības </t>
    </r>
    <r>
      <rPr>
        <sz val="10"/>
        <color rgb="FFFF0000"/>
        <rFont val="Arial"/>
        <family val="2"/>
        <charset val="186"/>
      </rPr>
      <t xml:space="preserve"> </t>
    </r>
  </si>
  <si>
    <t xml:space="preserve">Liekās grunts izvešana</t>
  </si>
  <si>
    <t xml:space="preserve">var izmantot dem. kanālu aizbēršanai</t>
  </si>
  <si>
    <t xml:space="preserve">Grunts ūdens līmeņa pazemināšana un atsūknēšana no tranšejām un bedrēm </t>
  </si>
  <si>
    <t xml:space="preserve">Esošas siltumtrases dz/b sieniņas betonēšana</t>
  </si>
  <si>
    <t xml:space="preserve">Esošā kanāla vāka augšējas daļās demontāža</t>
  </si>
  <si>
    <t xml:space="preserve">M-11</t>
  </si>
  <si>
    <t xml:space="preserve">Caurumu veidošana 650x2650</t>
  </si>
  <si>
    <t xml:space="preserve">Esošā kanālā</t>
  </si>
  <si>
    <t xml:space="preserve">Dzelzsbetona kanāla 2650x1650x650(h) ar atvērumiem 2x∅290mm izbūve</t>
  </si>
  <si>
    <t xml:space="preserve">Monolīta dzelzsbetona plātnes 3000x3000x120 izvietojums</t>
  </si>
  <si>
    <t xml:space="preserve">Pamatu konstrukcijas šķērsošana</t>
  </si>
  <si>
    <t xml:space="preserve">Šķērsojumi ar esošiem tīkliem</t>
  </si>
  <si>
    <t xml:space="preserve">Tranšejas nostiprinājumi</t>
  </si>
  <si>
    <t xml:space="preserve">Stiprinājumu nojaukšana</t>
  </si>
  <si>
    <t xml:space="preserve">Koku stumbru aizsardzība ar dēļu vairogiem</t>
  </si>
  <si>
    <t xml:space="preserve">Tiešās izmaksas kopā, t. sk. darba devēja sociālais nodoklis: </t>
  </si>
  <si>
    <t xml:space="preserve">Virsizdevumi:</t>
  </si>
  <si>
    <t xml:space="preserve">Peļņa:</t>
  </si>
  <si>
    <t xml:space="preserve">KOPĀ, bez PVN:</t>
  </si>
  <si>
    <t xml:space="preserve">Sastādīja:_________________________________________________________________</t>
  </si>
  <si>
    <t xml:space="preserve">(paraksts un tā atšifrējums, datums)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</si>
</sst>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h:mm"/>
    <numFmt numFmtId="168" formatCode="0.00"/>
  </numFmts>
  <fonts count="25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86"/>
    </font>
    <font>
      <sz val="10"/>
      <name val="Arial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b val="true"/>
      <sz val="10"/>
      <name val="Arial"/>
      <family val="2"/>
      <charset val="1"/>
    </font>
    <font>
      <sz val="11"/>
      <name val="Times New Roman"/>
      <family val="1"/>
    </font>
    <font>
      <b val="true"/>
      <i val="true"/>
      <sz val="12"/>
      <color rgb="FF000000"/>
      <name val="Calibri"/>
      <family val="2"/>
      <charset val="186"/>
    </font>
    <font>
      <b val="true"/>
      <sz val="10"/>
      <color rgb="FF3465A4"/>
      <name val="Arial"/>
      <family val="2"/>
      <charset val="1"/>
    </font>
    <font>
      <b val="true"/>
      <sz val="10"/>
      <color rgb="FF3465A4"/>
      <name val="Arial"/>
      <family val="2"/>
      <charset val="186"/>
    </font>
    <font>
      <b val="true"/>
      <sz val="10"/>
      <color rgb="FF0070C0"/>
      <name val="Arial"/>
      <family val="2"/>
      <charset val="186"/>
    </font>
    <font>
      <b val="true"/>
      <sz val="10"/>
      <name val="Arial"/>
      <family val="2"/>
      <charset val="186"/>
    </font>
    <font>
      <b val="true"/>
      <i val="true"/>
      <sz val="10"/>
      <name val="Arial"/>
      <family val="2"/>
      <charset val="1"/>
    </font>
    <font>
      <vertAlign val="superscript"/>
      <sz val="10"/>
      <name val="Arial"/>
      <family val="2"/>
      <charset val="186"/>
    </font>
    <font>
      <sz val="10"/>
      <name val="Calibri"/>
      <family val="2"/>
      <charset val="186"/>
    </font>
    <font>
      <u val="single"/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0"/>
      <name val="Arial"/>
      <family val="2"/>
      <charset val="204"/>
    </font>
    <font>
      <i val="true"/>
      <sz val="10"/>
      <name val="Arial"/>
      <family val="2"/>
      <charset val="186"/>
    </font>
    <font>
      <b val="true"/>
      <i val="true"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4B183"/>
        <bgColor rgb="FFFF99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4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false">
      <alignment horizontal="general" vertical="distributed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" xfId="20"/>
    <cellStyle name="Normal_Sheet1_1" xfId="21"/>
    <cellStyle name="Normal_Sheet1_K-1_3" xfId="22"/>
    <cellStyle name="Normal_Tame no RDSD_magistrale" xfId="23"/>
    <cellStyle name="Style 1" xfId="24"/>
    <cellStyle name="Style 1 2" xfId="25"/>
    <cellStyle name="Normal 2 4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0" name="Text Box 159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1" name="Text Box 160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2" name="Text Box 161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3" name="Text Box 162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4" name="Text Box 159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5" name="Text Box 160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6" name="Text Box 161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45720</xdr:rowOff>
    </xdr:to>
    <xdr:sp>
      <xdr:nvSpPr>
        <xdr:cNvPr id="7" name="Text Box 162"/>
        <xdr:cNvSpPr/>
      </xdr:nvSpPr>
      <xdr:spPr>
        <a:xfrm>
          <a:off x="1340640" y="10729440"/>
          <a:ext cx="3960" cy="396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8" name="Text Box 159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9" name="Text Box 160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0" name="Text Box 161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1" name="Text Box 162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2" name="Text Box 159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3" name="Text Box 160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4" name="Text Box 161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15" name="Text Box 162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16" name="Text Box 159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17" name="Text Box 160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18" name="Text Box 161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19" name="Text Box 162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20" name="Text Box 159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21" name="Text Box 160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22" name="Text Box 161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94680</xdr:rowOff>
    </xdr:to>
    <xdr:sp>
      <xdr:nvSpPr>
        <xdr:cNvPr id="23" name="Text Box 162"/>
        <xdr:cNvSpPr/>
      </xdr:nvSpPr>
      <xdr:spPr>
        <a:xfrm>
          <a:off x="1340640" y="10729440"/>
          <a:ext cx="3960" cy="44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4" name="Text Box 159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5" name="Text Box 160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6" name="Text Box 161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7" name="Text Box 162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8" name="Text Box 159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29" name="Text Box 160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30" name="Text Box 161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51</xdr:row>
      <xdr:rowOff>33120</xdr:rowOff>
    </xdr:to>
    <xdr:sp>
      <xdr:nvSpPr>
        <xdr:cNvPr id="31" name="Text Box 162"/>
        <xdr:cNvSpPr/>
      </xdr:nvSpPr>
      <xdr:spPr>
        <a:xfrm>
          <a:off x="1340640" y="10729440"/>
          <a:ext cx="3960" cy="559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2" name="Text Box 159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3" name="Text Box 160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4" name="Text Box 161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5" name="Text Box 162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6" name="Text Box 159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7" name="Text Box 160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8" name="Text Box 161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877680</xdr:colOff>
      <xdr:row>48</xdr:row>
      <xdr:rowOff>0</xdr:rowOff>
    </xdr:from>
    <xdr:to>
      <xdr:col>1</xdr:col>
      <xdr:colOff>881640</xdr:colOff>
      <xdr:row>50</xdr:row>
      <xdr:rowOff>86760</xdr:rowOff>
    </xdr:to>
    <xdr:sp>
      <xdr:nvSpPr>
        <xdr:cNvPr id="39" name="Text Box 162"/>
        <xdr:cNvSpPr/>
      </xdr:nvSpPr>
      <xdr:spPr>
        <a:xfrm>
          <a:off x="1340640" y="10729440"/>
          <a:ext cx="3960" cy="437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9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P193" activeCellId="0" sqref="P193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2" width="60.42"/>
    <col collapsed="false" customWidth="true" hidden="false" outlineLevel="0" max="3" min="3" style="1" width="6.57"/>
    <col collapsed="false" customWidth="true" hidden="false" outlineLevel="0" max="4" min="4" style="1" width="8.71"/>
    <col collapsed="false" customWidth="true" hidden="false" outlineLevel="0" max="5" min="5" style="1" width="15.05"/>
    <col collapsed="false" customWidth="true" hidden="false" outlineLevel="0" max="6" min="6" style="1" width="12.26"/>
    <col collapsed="false" customWidth="true" hidden="false" outlineLevel="0" max="7" min="7" style="2" width="8.09"/>
    <col collapsed="false" customWidth="true" hidden="false" outlineLevel="0" max="8" min="8" style="2" width="6.06"/>
    <col collapsed="false" customWidth="true" hidden="false" outlineLevel="0" max="12" min="9" style="2" width="5.71"/>
    <col collapsed="false" customWidth="false" hidden="false" outlineLevel="0" max="256" min="13" style="2" width="9.14"/>
    <col collapsed="false" customWidth="true" hidden="false" outlineLevel="0" max="257" min="257" style="2" width="6.57"/>
    <col collapsed="false" customWidth="true" hidden="false" outlineLevel="0" max="258" min="258" style="2" width="60.42"/>
    <col collapsed="false" customWidth="true" hidden="false" outlineLevel="0" max="259" min="259" style="2" width="6.57"/>
    <col collapsed="false" customWidth="true" hidden="false" outlineLevel="0" max="260" min="260" style="2" width="8.71"/>
    <col collapsed="false" customWidth="true" hidden="false" outlineLevel="0" max="261" min="261" style="2" width="16.85"/>
    <col collapsed="false" customWidth="true" hidden="false" outlineLevel="0" max="262" min="262" style="2" width="4"/>
    <col collapsed="false" customWidth="true" hidden="false" outlineLevel="0" max="263" min="263" style="2" width="3.71"/>
    <col collapsed="false" customWidth="true" hidden="false" outlineLevel="0" max="264" min="264" style="2" width="10.85"/>
    <col collapsed="false" customWidth="true" hidden="false" outlineLevel="0" max="268" min="265" style="2" width="5.71"/>
    <col collapsed="false" customWidth="false" hidden="false" outlineLevel="0" max="512" min="269" style="2" width="9.14"/>
    <col collapsed="false" customWidth="true" hidden="false" outlineLevel="0" max="513" min="513" style="2" width="6.57"/>
    <col collapsed="false" customWidth="true" hidden="false" outlineLevel="0" max="514" min="514" style="2" width="60.42"/>
    <col collapsed="false" customWidth="true" hidden="false" outlineLevel="0" max="515" min="515" style="2" width="6.57"/>
    <col collapsed="false" customWidth="true" hidden="false" outlineLevel="0" max="516" min="516" style="2" width="8.71"/>
    <col collapsed="false" customWidth="true" hidden="false" outlineLevel="0" max="517" min="517" style="2" width="16.85"/>
    <col collapsed="false" customWidth="true" hidden="false" outlineLevel="0" max="518" min="518" style="2" width="4"/>
    <col collapsed="false" customWidth="true" hidden="false" outlineLevel="0" max="519" min="519" style="2" width="3.71"/>
    <col collapsed="false" customWidth="true" hidden="false" outlineLevel="0" max="520" min="520" style="2" width="10.85"/>
    <col collapsed="false" customWidth="true" hidden="false" outlineLevel="0" max="524" min="521" style="2" width="5.71"/>
    <col collapsed="false" customWidth="false" hidden="false" outlineLevel="0" max="768" min="525" style="2" width="9.14"/>
    <col collapsed="false" customWidth="true" hidden="false" outlineLevel="0" max="769" min="769" style="2" width="6.57"/>
    <col collapsed="false" customWidth="true" hidden="false" outlineLevel="0" max="770" min="770" style="2" width="60.42"/>
    <col collapsed="false" customWidth="true" hidden="false" outlineLevel="0" max="771" min="771" style="2" width="6.57"/>
    <col collapsed="false" customWidth="true" hidden="false" outlineLevel="0" max="772" min="772" style="2" width="8.71"/>
    <col collapsed="false" customWidth="true" hidden="false" outlineLevel="0" max="773" min="773" style="2" width="16.85"/>
    <col collapsed="false" customWidth="true" hidden="false" outlineLevel="0" max="774" min="774" style="2" width="4"/>
    <col collapsed="false" customWidth="true" hidden="false" outlineLevel="0" max="775" min="775" style="2" width="3.71"/>
    <col collapsed="false" customWidth="true" hidden="false" outlineLevel="0" max="776" min="776" style="2" width="10.85"/>
    <col collapsed="false" customWidth="true" hidden="false" outlineLevel="0" max="780" min="777" style="2" width="5.71"/>
    <col collapsed="false" customWidth="false" hidden="false" outlineLevel="0" max="1024" min="781" style="2" width="9.14"/>
    <col collapsed="false" customWidth="true" hidden="false" outlineLevel="0" max="1025" min="1025" style="2" width="6.57"/>
    <col collapsed="false" customWidth="true" hidden="false" outlineLevel="0" max="1026" min="1026" style="2" width="60.42"/>
    <col collapsed="false" customWidth="true" hidden="false" outlineLevel="0" max="1027" min="1027" style="2" width="6.57"/>
    <col collapsed="false" customWidth="true" hidden="false" outlineLevel="0" max="1028" min="1028" style="2" width="8.71"/>
    <col collapsed="false" customWidth="true" hidden="false" outlineLevel="0" max="1029" min="1029" style="2" width="16.85"/>
    <col collapsed="false" customWidth="true" hidden="false" outlineLevel="0" max="1030" min="1030" style="2" width="4"/>
    <col collapsed="false" customWidth="true" hidden="false" outlineLevel="0" max="1031" min="1031" style="2" width="3.71"/>
    <col collapsed="false" customWidth="true" hidden="false" outlineLevel="0" max="1032" min="1032" style="2" width="10.85"/>
    <col collapsed="false" customWidth="true" hidden="false" outlineLevel="0" max="1036" min="1033" style="2" width="5.71"/>
    <col collapsed="false" customWidth="false" hidden="false" outlineLevel="0" max="1280" min="1037" style="2" width="9.14"/>
    <col collapsed="false" customWidth="true" hidden="false" outlineLevel="0" max="1281" min="1281" style="2" width="6.57"/>
    <col collapsed="false" customWidth="true" hidden="false" outlineLevel="0" max="1282" min="1282" style="2" width="60.42"/>
    <col collapsed="false" customWidth="true" hidden="false" outlineLevel="0" max="1283" min="1283" style="2" width="6.57"/>
    <col collapsed="false" customWidth="true" hidden="false" outlineLevel="0" max="1284" min="1284" style="2" width="8.71"/>
    <col collapsed="false" customWidth="true" hidden="false" outlineLevel="0" max="1285" min="1285" style="2" width="16.85"/>
    <col collapsed="false" customWidth="true" hidden="false" outlineLevel="0" max="1286" min="1286" style="2" width="4"/>
    <col collapsed="false" customWidth="true" hidden="false" outlineLevel="0" max="1287" min="1287" style="2" width="3.71"/>
    <col collapsed="false" customWidth="true" hidden="false" outlineLevel="0" max="1288" min="1288" style="2" width="10.85"/>
    <col collapsed="false" customWidth="true" hidden="false" outlineLevel="0" max="1292" min="1289" style="2" width="5.71"/>
    <col collapsed="false" customWidth="false" hidden="false" outlineLevel="0" max="1536" min="1293" style="2" width="9.14"/>
    <col collapsed="false" customWidth="true" hidden="false" outlineLevel="0" max="1537" min="1537" style="2" width="6.57"/>
    <col collapsed="false" customWidth="true" hidden="false" outlineLevel="0" max="1538" min="1538" style="2" width="60.42"/>
    <col collapsed="false" customWidth="true" hidden="false" outlineLevel="0" max="1539" min="1539" style="2" width="6.57"/>
    <col collapsed="false" customWidth="true" hidden="false" outlineLevel="0" max="1540" min="1540" style="2" width="8.71"/>
    <col collapsed="false" customWidth="true" hidden="false" outlineLevel="0" max="1541" min="1541" style="2" width="16.85"/>
    <col collapsed="false" customWidth="true" hidden="false" outlineLevel="0" max="1542" min="1542" style="2" width="4"/>
    <col collapsed="false" customWidth="true" hidden="false" outlineLevel="0" max="1543" min="1543" style="2" width="3.71"/>
    <col collapsed="false" customWidth="true" hidden="false" outlineLevel="0" max="1544" min="1544" style="2" width="10.85"/>
    <col collapsed="false" customWidth="true" hidden="false" outlineLevel="0" max="1548" min="1545" style="2" width="5.71"/>
    <col collapsed="false" customWidth="false" hidden="false" outlineLevel="0" max="1792" min="1549" style="2" width="9.14"/>
    <col collapsed="false" customWidth="true" hidden="false" outlineLevel="0" max="1793" min="1793" style="2" width="6.57"/>
    <col collapsed="false" customWidth="true" hidden="false" outlineLevel="0" max="1794" min="1794" style="2" width="60.42"/>
    <col collapsed="false" customWidth="true" hidden="false" outlineLevel="0" max="1795" min="1795" style="2" width="6.57"/>
    <col collapsed="false" customWidth="true" hidden="false" outlineLevel="0" max="1796" min="1796" style="2" width="8.71"/>
    <col collapsed="false" customWidth="true" hidden="false" outlineLevel="0" max="1797" min="1797" style="2" width="16.85"/>
    <col collapsed="false" customWidth="true" hidden="false" outlineLevel="0" max="1798" min="1798" style="2" width="4"/>
    <col collapsed="false" customWidth="true" hidden="false" outlineLevel="0" max="1799" min="1799" style="2" width="3.71"/>
    <col collapsed="false" customWidth="true" hidden="false" outlineLevel="0" max="1800" min="1800" style="2" width="10.85"/>
    <col collapsed="false" customWidth="true" hidden="false" outlineLevel="0" max="1804" min="1801" style="2" width="5.71"/>
    <col collapsed="false" customWidth="false" hidden="false" outlineLevel="0" max="2048" min="1805" style="2" width="9.14"/>
    <col collapsed="false" customWidth="true" hidden="false" outlineLevel="0" max="2049" min="2049" style="2" width="6.57"/>
    <col collapsed="false" customWidth="true" hidden="false" outlineLevel="0" max="2050" min="2050" style="2" width="60.42"/>
    <col collapsed="false" customWidth="true" hidden="false" outlineLevel="0" max="2051" min="2051" style="2" width="6.57"/>
    <col collapsed="false" customWidth="true" hidden="false" outlineLevel="0" max="2052" min="2052" style="2" width="8.71"/>
    <col collapsed="false" customWidth="true" hidden="false" outlineLevel="0" max="2053" min="2053" style="2" width="16.85"/>
    <col collapsed="false" customWidth="true" hidden="false" outlineLevel="0" max="2054" min="2054" style="2" width="4"/>
    <col collapsed="false" customWidth="true" hidden="false" outlineLevel="0" max="2055" min="2055" style="2" width="3.71"/>
    <col collapsed="false" customWidth="true" hidden="false" outlineLevel="0" max="2056" min="2056" style="2" width="10.85"/>
    <col collapsed="false" customWidth="true" hidden="false" outlineLevel="0" max="2060" min="2057" style="2" width="5.71"/>
    <col collapsed="false" customWidth="false" hidden="false" outlineLevel="0" max="2304" min="2061" style="2" width="9.14"/>
    <col collapsed="false" customWidth="true" hidden="false" outlineLevel="0" max="2305" min="2305" style="2" width="6.57"/>
    <col collapsed="false" customWidth="true" hidden="false" outlineLevel="0" max="2306" min="2306" style="2" width="60.42"/>
    <col collapsed="false" customWidth="true" hidden="false" outlineLevel="0" max="2307" min="2307" style="2" width="6.57"/>
    <col collapsed="false" customWidth="true" hidden="false" outlineLevel="0" max="2308" min="2308" style="2" width="8.71"/>
    <col collapsed="false" customWidth="true" hidden="false" outlineLevel="0" max="2309" min="2309" style="2" width="16.85"/>
    <col collapsed="false" customWidth="true" hidden="false" outlineLevel="0" max="2310" min="2310" style="2" width="4"/>
    <col collapsed="false" customWidth="true" hidden="false" outlineLevel="0" max="2311" min="2311" style="2" width="3.71"/>
    <col collapsed="false" customWidth="true" hidden="false" outlineLevel="0" max="2312" min="2312" style="2" width="10.85"/>
    <col collapsed="false" customWidth="true" hidden="false" outlineLevel="0" max="2316" min="2313" style="2" width="5.71"/>
    <col collapsed="false" customWidth="false" hidden="false" outlineLevel="0" max="2560" min="2317" style="2" width="9.14"/>
    <col collapsed="false" customWidth="true" hidden="false" outlineLevel="0" max="2561" min="2561" style="2" width="6.57"/>
    <col collapsed="false" customWidth="true" hidden="false" outlineLevel="0" max="2562" min="2562" style="2" width="60.42"/>
    <col collapsed="false" customWidth="true" hidden="false" outlineLevel="0" max="2563" min="2563" style="2" width="6.57"/>
    <col collapsed="false" customWidth="true" hidden="false" outlineLevel="0" max="2564" min="2564" style="2" width="8.71"/>
    <col collapsed="false" customWidth="true" hidden="false" outlineLevel="0" max="2565" min="2565" style="2" width="16.85"/>
    <col collapsed="false" customWidth="true" hidden="false" outlineLevel="0" max="2566" min="2566" style="2" width="4"/>
    <col collapsed="false" customWidth="true" hidden="false" outlineLevel="0" max="2567" min="2567" style="2" width="3.71"/>
    <col collapsed="false" customWidth="true" hidden="false" outlineLevel="0" max="2568" min="2568" style="2" width="10.85"/>
    <col collapsed="false" customWidth="true" hidden="false" outlineLevel="0" max="2572" min="2569" style="2" width="5.71"/>
    <col collapsed="false" customWidth="false" hidden="false" outlineLevel="0" max="2816" min="2573" style="2" width="9.14"/>
    <col collapsed="false" customWidth="true" hidden="false" outlineLevel="0" max="2817" min="2817" style="2" width="6.57"/>
    <col collapsed="false" customWidth="true" hidden="false" outlineLevel="0" max="2818" min="2818" style="2" width="60.42"/>
    <col collapsed="false" customWidth="true" hidden="false" outlineLevel="0" max="2819" min="2819" style="2" width="6.57"/>
    <col collapsed="false" customWidth="true" hidden="false" outlineLevel="0" max="2820" min="2820" style="2" width="8.71"/>
    <col collapsed="false" customWidth="true" hidden="false" outlineLevel="0" max="2821" min="2821" style="2" width="16.85"/>
    <col collapsed="false" customWidth="true" hidden="false" outlineLevel="0" max="2822" min="2822" style="2" width="4"/>
    <col collapsed="false" customWidth="true" hidden="false" outlineLevel="0" max="2823" min="2823" style="2" width="3.71"/>
    <col collapsed="false" customWidth="true" hidden="false" outlineLevel="0" max="2824" min="2824" style="2" width="10.85"/>
    <col collapsed="false" customWidth="true" hidden="false" outlineLevel="0" max="2828" min="2825" style="2" width="5.71"/>
    <col collapsed="false" customWidth="false" hidden="false" outlineLevel="0" max="3072" min="2829" style="2" width="9.14"/>
    <col collapsed="false" customWidth="true" hidden="false" outlineLevel="0" max="3073" min="3073" style="2" width="6.57"/>
    <col collapsed="false" customWidth="true" hidden="false" outlineLevel="0" max="3074" min="3074" style="2" width="60.42"/>
    <col collapsed="false" customWidth="true" hidden="false" outlineLevel="0" max="3075" min="3075" style="2" width="6.57"/>
    <col collapsed="false" customWidth="true" hidden="false" outlineLevel="0" max="3076" min="3076" style="2" width="8.71"/>
    <col collapsed="false" customWidth="true" hidden="false" outlineLevel="0" max="3077" min="3077" style="2" width="16.85"/>
    <col collapsed="false" customWidth="true" hidden="false" outlineLevel="0" max="3078" min="3078" style="2" width="4"/>
    <col collapsed="false" customWidth="true" hidden="false" outlineLevel="0" max="3079" min="3079" style="2" width="3.71"/>
    <col collapsed="false" customWidth="true" hidden="false" outlineLevel="0" max="3080" min="3080" style="2" width="10.85"/>
    <col collapsed="false" customWidth="true" hidden="false" outlineLevel="0" max="3084" min="3081" style="2" width="5.71"/>
    <col collapsed="false" customWidth="false" hidden="false" outlineLevel="0" max="3328" min="3085" style="2" width="9.14"/>
    <col collapsed="false" customWidth="true" hidden="false" outlineLevel="0" max="3329" min="3329" style="2" width="6.57"/>
    <col collapsed="false" customWidth="true" hidden="false" outlineLevel="0" max="3330" min="3330" style="2" width="60.42"/>
    <col collapsed="false" customWidth="true" hidden="false" outlineLevel="0" max="3331" min="3331" style="2" width="6.57"/>
    <col collapsed="false" customWidth="true" hidden="false" outlineLevel="0" max="3332" min="3332" style="2" width="8.71"/>
    <col collapsed="false" customWidth="true" hidden="false" outlineLevel="0" max="3333" min="3333" style="2" width="16.85"/>
    <col collapsed="false" customWidth="true" hidden="false" outlineLevel="0" max="3334" min="3334" style="2" width="4"/>
    <col collapsed="false" customWidth="true" hidden="false" outlineLevel="0" max="3335" min="3335" style="2" width="3.71"/>
    <col collapsed="false" customWidth="true" hidden="false" outlineLevel="0" max="3336" min="3336" style="2" width="10.85"/>
    <col collapsed="false" customWidth="true" hidden="false" outlineLevel="0" max="3340" min="3337" style="2" width="5.71"/>
    <col collapsed="false" customWidth="false" hidden="false" outlineLevel="0" max="3584" min="3341" style="2" width="9.14"/>
    <col collapsed="false" customWidth="true" hidden="false" outlineLevel="0" max="3585" min="3585" style="2" width="6.57"/>
    <col collapsed="false" customWidth="true" hidden="false" outlineLevel="0" max="3586" min="3586" style="2" width="60.42"/>
    <col collapsed="false" customWidth="true" hidden="false" outlineLevel="0" max="3587" min="3587" style="2" width="6.57"/>
    <col collapsed="false" customWidth="true" hidden="false" outlineLevel="0" max="3588" min="3588" style="2" width="8.71"/>
    <col collapsed="false" customWidth="true" hidden="false" outlineLevel="0" max="3589" min="3589" style="2" width="16.85"/>
    <col collapsed="false" customWidth="true" hidden="false" outlineLevel="0" max="3590" min="3590" style="2" width="4"/>
    <col collapsed="false" customWidth="true" hidden="false" outlineLevel="0" max="3591" min="3591" style="2" width="3.71"/>
    <col collapsed="false" customWidth="true" hidden="false" outlineLevel="0" max="3592" min="3592" style="2" width="10.85"/>
    <col collapsed="false" customWidth="true" hidden="false" outlineLevel="0" max="3596" min="3593" style="2" width="5.71"/>
    <col collapsed="false" customWidth="false" hidden="false" outlineLevel="0" max="3840" min="3597" style="2" width="9.14"/>
    <col collapsed="false" customWidth="true" hidden="false" outlineLevel="0" max="3841" min="3841" style="2" width="6.57"/>
    <col collapsed="false" customWidth="true" hidden="false" outlineLevel="0" max="3842" min="3842" style="2" width="60.42"/>
    <col collapsed="false" customWidth="true" hidden="false" outlineLevel="0" max="3843" min="3843" style="2" width="6.57"/>
    <col collapsed="false" customWidth="true" hidden="false" outlineLevel="0" max="3844" min="3844" style="2" width="8.71"/>
    <col collapsed="false" customWidth="true" hidden="false" outlineLevel="0" max="3845" min="3845" style="2" width="16.85"/>
    <col collapsed="false" customWidth="true" hidden="false" outlineLevel="0" max="3846" min="3846" style="2" width="4"/>
    <col collapsed="false" customWidth="true" hidden="false" outlineLevel="0" max="3847" min="3847" style="2" width="3.71"/>
    <col collapsed="false" customWidth="true" hidden="false" outlineLevel="0" max="3848" min="3848" style="2" width="10.85"/>
    <col collapsed="false" customWidth="true" hidden="false" outlineLevel="0" max="3852" min="3849" style="2" width="5.71"/>
    <col collapsed="false" customWidth="false" hidden="false" outlineLevel="0" max="4096" min="3853" style="2" width="9.14"/>
    <col collapsed="false" customWidth="true" hidden="false" outlineLevel="0" max="4097" min="4097" style="2" width="6.57"/>
    <col collapsed="false" customWidth="true" hidden="false" outlineLevel="0" max="4098" min="4098" style="2" width="60.42"/>
    <col collapsed="false" customWidth="true" hidden="false" outlineLevel="0" max="4099" min="4099" style="2" width="6.57"/>
    <col collapsed="false" customWidth="true" hidden="false" outlineLevel="0" max="4100" min="4100" style="2" width="8.71"/>
    <col collapsed="false" customWidth="true" hidden="false" outlineLevel="0" max="4101" min="4101" style="2" width="16.85"/>
    <col collapsed="false" customWidth="true" hidden="false" outlineLevel="0" max="4102" min="4102" style="2" width="4"/>
    <col collapsed="false" customWidth="true" hidden="false" outlineLevel="0" max="4103" min="4103" style="2" width="3.71"/>
    <col collapsed="false" customWidth="true" hidden="false" outlineLevel="0" max="4104" min="4104" style="2" width="10.85"/>
    <col collapsed="false" customWidth="true" hidden="false" outlineLevel="0" max="4108" min="4105" style="2" width="5.71"/>
    <col collapsed="false" customWidth="false" hidden="false" outlineLevel="0" max="4352" min="4109" style="2" width="9.14"/>
    <col collapsed="false" customWidth="true" hidden="false" outlineLevel="0" max="4353" min="4353" style="2" width="6.57"/>
    <col collapsed="false" customWidth="true" hidden="false" outlineLevel="0" max="4354" min="4354" style="2" width="60.42"/>
    <col collapsed="false" customWidth="true" hidden="false" outlineLevel="0" max="4355" min="4355" style="2" width="6.57"/>
    <col collapsed="false" customWidth="true" hidden="false" outlineLevel="0" max="4356" min="4356" style="2" width="8.71"/>
    <col collapsed="false" customWidth="true" hidden="false" outlineLevel="0" max="4357" min="4357" style="2" width="16.85"/>
    <col collapsed="false" customWidth="true" hidden="false" outlineLevel="0" max="4358" min="4358" style="2" width="4"/>
    <col collapsed="false" customWidth="true" hidden="false" outlineLevel="0" max="4359" min="4359" style="2" width="3.71"/>
    <col collapsed="false" customWidth="true" hidden="false" outlineLevel="0" max="4360" min="4360" style="2" width="10.85"/>
    <col collapsed="false" customWidth="true" hidden="false" outlineLevel="0" max="4364" min="4361" style="2" width="5.71"/>
    <col collapsed="false" customWidth="false" hidden="false" outlineLevel="0" max="4608" min="4365" style="2" width="9.14"/>
    <col collapsed="false" customWidth="true" hidden="false" outlineLevel="0" max="4609" min="4609" style="2" width="6.57"/>
    <col collapsed="false" customWidth="true" hidden="false" outlineLevel="0" max="4610" min="4610" style="2" width="60.42"/>
    <col collapsed="false" customWidth="true" hidden="false" outlineLevel="0" max="4611" min="4611" style="2" width="6.57"/>
    <col collapsed="false" customWidth="true" hidden="false" outlineLevel="0" max="4612" min="4612" style="2" width="8.71"/>
    <col collapsed="false" customWidth="true" hidden="false" outlineLevel="0" max="4613" min="4613" style="2" width="16.85"/>
    <col collapsed="false" customWidth="true" hidden="false" outlineLevel="0" max="4614" min="4614" style="2" width="4"/>
    <col collapsed="false" customWidth="true" hidden="false" outlineLevel="0" max="4615" min="4615" style="2" width="3.71"/>
    <col collapsed="false" customWidth="true" hidden="false" outlineLevel="0" max="4616" min="4616" style="2" width="10.85"/>
    <col collapsed="false" customWidth="true" hidden="false" outlineLevel="0" max="4620" min="4617" style="2" width="5.71"/>
    <col collapsed="false" customWidth="false" hidden="false" outlineLevel="0" max="4864" min="4621" style="2" width="9.14"/>
    <col collapsed="false" customWidth="true" hidden="false" outlineLevel="0" max="4865" min="4865" style="2" width="6.57"/>
    <col collapsed="false" customWidth="true" hidden="false" outlineLevel="0" max="4866" min="4866" style="2" width="60.42"/>
    <col collapsed="false" customWidth="true" hidden="false" outlineLevel="0" max="4867" min="4867" style="2" width="6.57"/>
    <col collapsed="false" customWidth="true" hidden="false" outlineLevel="0" max="4868" min="4868" style="2" width="8.71"/>
    <col collapsed="false" customWidth="true" hidden="false" outlineLevel="0" max="4869" min="4869" style="2" width="16.85"/>
    <col collapsed="false" customWidth="true" hidden="false" outlineLevel="0" max="4870" min="4870" style="2" width="4"/>
    <col collapsed="false" customWidth="true" hidden="false" outlineLevel="0" max="4871" min="4871" style="2" width="3.71"/>
    <col collapsed="false" customWidth="true" hidden="false" outlineLevel="0" max="4872" min="4872" style="2" width="10.85"/>
    <col collapsed="false" customWidth="true" hidden="false" outlineLevel="0" max="4876" min="4873" style="2" width="5.71"/>
    <col collapsed="false" customWidth="false" hidden="false" outlineLevel="0" max="5120" min="4877" style="2" width="9.14"/>
    <col collapsed="false" customWidth="true" hidden="false" outlineLevel="0" max="5121" min="5121" style="2" width="6.57"/>
    <col collapsed="false" customWidth="true" hidden="false" outlineLevel="0" max="5122" min="5122" style="2" width="60.42"/>
    <col collapsed="false" customWidth="true" hidden="false" outlineLevel="0" max="5123" min="5123" style="2" width="6.57"/>
    <col collapsed="false" customWidth="true" hidden="false" outlineLevel="0" max="5124" min="5124" style="2" width="8.71"/>
    <col collapsed="false" customWidth="true" hidden="false" outlineLevel="0" max="5125" min="5125" style="2" width="16.85"/>
    <col collapsed="false" customWidth="true" hidden="false" outlineLevel="0" max="5126" min="5126" style="2" width="4"/>
    <col collapsed="false" customWidth="true" hidden="false" outlineLevel="0" max="5127" min="5127" style="2" width="3.71"/>
    <col collapsed="false" customWidth="true" hidden="false" outlineLevel="0" max="5128" min="5128" style="2" width="10.85"/>
    <col collapsed="false" customWidth="true" hidden="false" outlineLevel="0" max="5132" min="5129" style="2" width="5.71"/>
    <col collapsed="false" customWidth="false" hidden="false" outlineLevel="0" max="5376" min="5133" style="2" width="9.14"/>
    <col collapsed="false" customWidth="true" hidden="false" outlineLevel="0" max="5377" min="5377" style="2" width="6.57"/>
    <col collapsed="false" customWidth="true" hidden="false" outlineLevel="0" max="5378" min="5378" style="2" width="60.42"/>
    <col collapsed="false" customWidth="true" hidden="false" outlineLevel="0" max="5379" min="5379" style="2" width="6.57"/>
    <col collapsed="false" customWidth="true" hidden="false" outlineLevel="0" max="5380" min="5380" style="2" width="8.71"/>
    <col collapsed="false" customWidth="true" hidden="false" outlineLevel="0" max="5381" min="5381" style="2" width="16.85"/>
    <col collapsed="false" customWidth="true" hidden="false" outlineLevel="0" max="5382" min="5382" style="2" width="4"/>
    <col collapsed="false" customWidth="true" hidden="false" outlineLevel="0" max="5383" min="5383" style="2" width="3.71"/>
    <col collapsed="false" customWidth="true" hidden="false" outlineLevel="0" max="5384" min="5384" style="2" width="10.85"/>
    <col collapsed="false" customWidth="true" hidden="false" outlineLevel="0" max="5388" min="5385" style="2" width="5.71"/>
    <col collapsed="false" customWidth="false" hidden="false" outlineLevel="0" max="5632" min="5389" style="2" width="9.14"/>
    <col collapsed="false" customWidth="true" hidden="false" outlineLevel="0" max="5633" min="5633" style="2" width="6.57"/>
    <col collapsed="false" customWidth="true" hidden="false" outlineLevel="0" max="5634" min="5634" style="2" width="60.42"/>
    <col collapsed="false" customWidth="true" hidden="false" outlineLevel="0" max="5635" min="5635" style="2" width="6.57"/>
    <col collapsed="false" customWidth="true" hidden="false" outlineLevel="0" max="5636" min="5636" style="2" width="8.71"/>
    <col collapsed="false" customWidth="true" hidden="false" outlineLevel="0" max="5637" min="5637" style="2" width="16.85"/>
    <col collapsed="false" customWidth="true" hidden="false" outlineLevel="0" max="5638" min="5638" style="2" width="4"/>
    <col collapsed="false" customWidth="true" hidden="false" outlineLevel="0" max="5639" min="5639" style="2" width="3.71"/>
    <col collapsed="false" customWidth="true" hidden="false" outlineLevel="0" max="5640" min="5640" style="2" width="10.85"/>
    <col collapsed="false" customWidth="true" hidden="false" outlineLevel="0" max="5644" min="5641" style="2" width="5.71"/>
    <col collapsed="false" customWidth="false" hidden="false" outlineLevel="0" max="5888" min="5645" style="2" width="9.14"/>
    <col collapsed="false" customWidth="true" hidden="false" outlineLevel="0" max="5889" min="5889" style="2" width="6.57"/>
    <col collapsed="false" customWidth="true" hidden="false" outlineLevel="0" max="5890" min="5890" style="2" width="60.42"/>
    <col collapsed="false" customWidth="true" hidden="false" outlineLevel="0" max="5891" min="5891" style="2" width="6.57"/>
    <col collapsed="false" customWidth="true" hidden="false" outlineLevel="0" max="5892" min="5892" style="2" width="8.71"/>
    <col collapsed="false" customWidth="true" hidden="false" outlineLevel="0" max="5893" min="5893" style="2" width="16.85"/>
    <col collapsed="false" customWidth="true" hidden="false" outlineLevel="0" max="5894" min="5894" style="2" width="4"/>
    <col collapsed="false" customWidth="true" hidden="false" outlineLevel="0" max="5895" min="5895" style="2" width="3.71"/>
    <col collapsed="false" customWidth="true" hidden="false" outlineLevel="0" max="5896" min="5896" style="2" width="10.85"/>
    <col collapsed="false" customWidth="true" hidden="false" outlineLevel="0" max="5900" min="5897" style="2" width="5.71"/>
    <col collapsed="false" customWidth="false" hidden="false" outlineLevel="0" max="6144" min="5901" style="2" width="9.14"/>
    <col collapsed="false" customWidth="true" hidden="false" outlineLevel="0" max="6145" min="6145" style="2" width="6.57"/>
    <col collapsed="false" customWidth="true" hidden="false" outlineLevel="0" max="6146" min="6146" style="2" width="60.42"/>
    <col collapsed="false" customWidth="true" hidden="false" outlineLevel="0" max="6147" min="6147" style="2" width="6.57"/>
    <col collapsed="false" customWidth="true" hidden="false" outlineLevel="0" max="6148" min="6148" style="2" width="8.71"/>
    <col collapsed="false" customWidth="true" hidden="false" outlineLevel="0" max="6149" min="6149" style="2" width="16.85"/>
    <col collapsed="false" customWidth="true" hidden="false" outlineLevel="0" max="6150" min="6150" style="2" width="4"/>
    <col collapsed="false" customWidth="true" hidden="false" outlineLevel="0" max="6151" min="6151" style="2" width="3.71"/>
    <col collapsed="false" customWidth="true" hidden="false" outlineLevel="0" max="6152" min="6152" style="2" width="10.85"/>
    <col collapsed="false" customWidth="true" hidden="false" outlineLevel="0" max="6156" min="6153" style="2" width="5.71"/>
    <col collapsed="false" customWidth="false" hidden="false" outlineLevel="0" max="6400" min="6157" style="2" width="9.14"/>
    <col collapsed="false" customWidth="true" hidden="false" outlineLevel="0" max="6401" min="6401" style="2" width="6.57"/>
    <col collapsed="false" customWidth="true" hidden="false" outlineLevel="0" max="6402" min="6402" style="2" width="60.42"/>
    <col collapsed="false" customWidth="true" hidden="false" outlineLevel="0" max="6403" min="6403" style="2" width="6.57"/>
    <col collapsed="false" customWidth="true" hidden="false" outlineLevel="0" max="6404" min="6404" style="2" width="8.71"/>
    <col collapsed="false" customWidth="true" hidden="false" outlineLevel="0" max="6405" min="6405" style="2" width="16.85"/>
    <col collapsed="false" customWidth="true" hidden="false" outlineLevel="0" max="6406" min="6406" style="2" width="4"/>
    <col collapsed="false" customWidth="true" hidden="false" outlineLevel="0" max="6407" min="6407" style="2" width="3.71"/>
    <col collapsed="false" customWidth="true" hidden="false" outlineLevel="0" max="6408" min="6408" style="2" width="10.85"/>
    <col collapsed="false" customWidth="true" hidden="false" outlineLevel="0" max="6412" min="6409" style="2" width="5.71"/>
    <col collapsed="false" customWidth="false" hidden="false" outlineLevel="0" max="6656" min="6413" style="2" width="9.14"/>
    <col collapsed="false" customWidth="true" hidden="false" outlineLevel="0" max="6657" min="6657" style="2" width="6.57"/>
    <col collapsed="false" customWidth="true" hidden="false" outlineLevel="0" max="6658" min="6658" style="2" width="60.42"/>
    <col collapsed="false" customWidth="true" hidden="false" outlineLevel="0" max="6659" min="6659" style="2" width="6.57"/>
    <col collapsed="false" customWidth="true" hidden="false" outlineLevel="0" max="6660" min="6660" style="2" width="8.71"/>
    <col collapsed="false" customWidth="true" hidden="false" outlineLevel="0" max="6661" min="6661" style="2" width="16.85"/>
    <col collapsed="false" customWidth="true" hidden="false" outlineLevel="0" max="6662" min="6662" style="2" width="4"/>
    <col collapsed="false" customWidth="true" hidden="false" outlineLevel="0" max="6663" min="6663" style="2" width="3.71"/>
    <col collapsed="false" customWidth="true" hidden="false" outlineLevel="0" max="6664" min="6664" style="2" width="10.85"/>
    <col collapsed="false" customWidth="true" hidden="false" outlineLevel="0" max="6668" min="6665" style="2" width="5.71"/>
    <col collapsed="false" customWidth="false" hidden="false" outlineLevel="0" max="6912" min="6669" style="2" width="9.14"/>
    <col collapsed="false" customWidth="true" hidden="false" outlineLevel="0" max="6913" min="6913" style="2" width="6.57"/>
    <col collapsed="false" customWidth="true" hidden="false" outlineLevel="0" max="6914" min="6914" style="2" width="60.42"/>
    <col collapsed="false" customWidth="true" hidden="false" outlineLevel="0" max="6915" min="6915" style="2" width="6.57"/>
    <col collapsed="false" customWidth="true" hidden="false" outlineLevel="0" max="6916" min="6916" style="2" width="8.71"/>
    <col collapsed="false" customWidth="true" hidden="false" outlineLevel="0" max="6917" min="6917" style="2" width="16.85"/>
    <col collapsed="false" customWidth="true" hidden="false" outlineLevel="0" max="6918" min="6918" style="2" width="4"/>
    <col collapsed="false" customWidth="true" hidden="false" outlineLevel="0" max="6919" min="6919" style="2" width="3.71"/>
    <col collapsed="false" customWidth="true" hidden="false" outlineLevel="0" max="6920" min="6920" style="2" width="10.85"/>
    <col collapsed="false" customWidth="true" hidden="false" outlineLevel="0" max="6924" min="6921" style="2" width="5.71"/>
    <col collapsed="false" customWidth="false" hidden="false" outlineLevel="0" max="7168" min="6925" style="2" width="9.14"/>
    <col collapsed="false" customWidth="true" hidden="false" outlineLevel="0" max="7169" min="7169" style="2" width="6.57"/>
    <col collapsed="false" customWidth="true" hidden="false" outlineLevel="0" max="7170" min="7170" style="2" width="60.42"/>
    <col collapsed="false" customWidth="true" hidden="false" outlineLevel="0" max="7171" min="7171" style="2" width="6.57"/>
    <col collapsed="false" customWidth="true" hidden="false" outlineLevel="0" max="7172" min="7172" style="2" width="8.71"/>
    <col collapsed="false" customWidth="true" hidden="false" outlineLevel="0" max="7173" min="7173" style="2" width="16.85"/>
    <col collapsed="false" customWidth="true" hidden="false" outlineLevel="0" max="7174" min="7174" style="2" width="4"/>
    <col collapsed="false" customWidth="true" hidden="false" outlineLevel="0" max="7175" min="7175" style="2" width="3.71"/>
    <col collapsed="false" customWidth="true" hidden="false" outlineLevel="0" max="7176" min="7176" style="2" width="10.85"/>
    <col collapsed="false" customWidth="true" hidden="false" outlineLevel="0" max="7180" min="7177" style="2" width="5.71"/>
    <col collapsed="false" customWidth="false" hidden="false" outlineLevel="0" max="7424" min="7181" style="2" width="9.14"/>
    <col collapsed="false" customWidth="true" hidden="false" outlineLevel="0" max="7425" min="7425" style="2" width="6.57"/>
    <col collapsed="false" customWidth="true" hidden="false" outlineLevel="0" max="7426" min="7426" style="2" width="60.42"/>
    <col collapsed="false" customWidth="true" hidden="false" outlineLevel="0" max="7427" min="7427" style="2" width="6.57"/>
    <col collapsed="false" customWidth="true" hidden="false" outlineLevel="0" max="7428" min="7428" style="2" width="8.71"/>
    <col collapsed="false" customWidth="true" hidden="false" outlineLevel="0" max="7429" min="7429" style="2" width="16.85"/>
    <col collapsed="false" customWidth="true" hidden="false" outlineLevel="0" max="7430" min="7430" style="2" width="4"/>
    <col collapsed="false" customWidth="true" hidden="false" outlineLevel="0" max="7431" min="7431" style="2" width="3.71"/>
    <col collapsed="false" customWidth="true" hidden="false" outlineLevel="0" max="7432" min="7432" style="2" width="10.85"/>
    <col collapsed="false" customWidth="true" hidden="false" outlineLevel="0" max="7436" min="7433" style="2" width="5.71"/>
    <col collapsed="false" customWidth="false" hidden="false" outlineLevel="0" max="7680" min="7437" style="2" width="9.14"/>
    <col collapsed="false" customWidth="true" hidden="false" outlineLevel="0" max="7681" min="7681" style="2" width="6.57"/>
    <col collapsed="false" customWidth="true" hidden="false" outlineLevel="0" max="7682" min="7682" style="2" width="60.42"/>
    <col collapsed="false" customWidth="true" hidden="false" outlineLevel="0" max="7683" min="7683" style="2" width="6.57"/>
    <col collapsed="false" customWidth="true" hidden="false" outlineLevel="0" max="7684" min="7684" style="2" width="8.71"/>
    <col collapsed="false" customWidth="true" hidden="false" outlineLevel="0" max="7685" min="7685" style="2" width="16.85"/>
    <col collapsed="false" customWidth="true" hidden="false" outlineLevel="0" max="7686" min="7686" style="2" width="4"/>
    <col collapsed="false" customWidth="true" hidden="false" outlineLevel="0" max="7687" min="7687" style="2" width="3.71"/>
    <col collapsed="false" customWidth="true" hidden="false" outlineLevel="0" max="7688" min="7688" style="2" width="10.85"/>
    <col collapsed="false" customWidth="true" hidden="false" outlineLevel="0" max="7692" min="7689" style="2" width="5.71"/>
    <col collapsed="false" customWidth="false" hidden="false" outlineLevel="0" max="7936" min="7693" style="2" width="9.14"/>
    <col collapsed="false" customWidth="true" hidden="false" outlineLevel="0" max="7937" min="7937" style="2" width="6.57"/>
    <col collapsed="false" customWidth="true" hidden="false" outlineLevel="0" max="7938" min="7938" style="2" width="60.42"/>
    <col collapsed="false" customWidth="true" hidden="false" outlineLevel="0" max="7939" min="7939" style="2" width="6.57"/>
    <col collapsed="false" customWidth="true" hidden="false" outlineLevel="0" max="7940" min="7940" style="2" width="8.71"/>
    <col collapsed="false" customWidth="true" hidden="false" outlineLevel="0" max="7941" min="7941" style="2" width="16.85"/>
    <col collapsed="false" customWidth="true" hidden="false" outlineLevel="0" max="7942" min="7942" style="2" width="4"/>
    <col collapsed="false" customWidth="true" hidden="false" outlineLevel="0" max="7943" min="7943" style="2" width="3.71"/>
    <col collapsed="false" customWidth="true" hidden="false" outlineLevel="0" max="7944" min="7944" style="2" width="10.85"/>
    <col collapsed="false" customWidth="true" hidden="false" outlineLevel="0" max="7948" min="7945" style="2" width="5.71"/>
    <col collapsed="false" customWidth="false" hidden="false" outlineLevel="0" max="8192" min="7949" style="2" width="9.14"/>
    <col collapsed="false" customWidth="true" hidden="false" outlineLevel="0" max="8193" min="8193" style="2" width="6.57"/>
    <col collapsed="false" customWidth="true" hidden="false" outlineLevel="0" max="8194" min="8194" style="2" width="60.42"/>
    <col collapsed="false" customWidth="true" hidden="false" outlineLevel="0" max="8195" min="8195" style="2" width="6.57"/>
    <col collapsed="false" customWidth="true" hidden="false" outlineLevel="0" max="8196" min="8196" style="2" width="8.71"/>
    <col collapsed="false" customWidth="true" hidden="false" outlineLevel="0" max="8197" min="8197" style="2" width="16.85"/>
    <col collapsed="false" customWidth="true" hidden="false" outlineLevel="0" max="8198" min="8198" style="2" width="4"/>
    <col collapsed="false" customWidth="true" hidden="false" outlineLevel="0" max="8199" min="8199" style="2" width="3.71"/>
    <col collapsed="false" customWidth="true" hidden="false" outlineLevel="0" max="8200" min="8200" style="2" width="10.85"/>
    <col collapsed="false" customWidth="true" hidden="false" outlineLevel="0" max="8204" min="8201" style="2" width="5.71"/>
    <col collapsed="false" customWidth="false" hidden="false" outlineLevel="0" max="8448" min="8205" style="2" width="9.14"/>
    <col collapsed="false" customWidth="true" hidden="false" outlineLevel="0" max="8449" min="8449" style="2" width="6.57"/>
    <col collapsed="false" customWidth="true" hidden="false" outlineLevel="0" max="8450" min="8450" style="2" width="60.42"/>
    <col collapsed="false" customWidth="true" hidden="false" outlineLevel="0" max="8451" min="8451" style="2" width="6.57"/>
    <col collapsed="false" customWidth="true" hidden="false" outlineLevel="0" max="8452" min="8452" style="2" width="8.71"/>
    <col collapsed="false" customWidth="true" hidden="false" outlineLevel="0" max="8453" min="8453" style="2" width="16.85"/>
    <col collapsed="false" customWidth="true" hidden="false" outlineLevel="0" max="8454" min="8454" style="2" width="4"/>
    <col collapsed="false" customWidth="true" hidden="false" outlineLevel="0" max="8455" min="8455" style="2" width="3.71"/>
    <col collapsed="false" customWidth="true" hidden="false" outlineLevel="0" max="8456" min="8456" style="2" width="10.85"/>
    <col collapsed="false" customWidth="true" hidden="false" outlineLevel="0" max="8460" min="8457" style="2" width="5.71"/>
    <col collapsed="false" customWidth="false" hidden="false" outlineLevel="0" max="8704" min="8461" style="2" width="9.14"/>
    <col collapsed="false" customWidth="true" hidden="false" outlineLevel="0" max="8705" min="8705" style="2" width="6.57"/>
    <col collapsed="false" customWidth="true" hidden="false" outlineLevel="0" max="8706" min="8706" style="2" width="60.42"/>
    <col collapsed="false" customWidth="true" hidden="false" outlineLevel="0" max="8707" min="8707" style="2" width="6.57"/>
    <col collapsed="false" customWidth="true" hidden="false" outlineLevel="0" max="8708" min="8708" style="2" width="8.71"/>
    <col collapsed="false" customWidth="true" hidden="false" outlineLevel="0" max="8709" min="8709" style="2" width="16.85"/>
    <col collapsed="false" customWidth="true" hidden="false" outlineLevel="0" max="8710" min="8710" style="2" width="4"/>
    <col collapsed="false" customWidth="true" hidden="false" outlineLevel="0" max="8711" min="8711" style="2" width="3.71"/>
    <col collapsed="false" customWidth="true" hidden="false" outlineLevel="0" max="8712" min="8712" style="2" width="10.85"/>
    <col collapsed="false" customWidth="true" hidden="false" outlineLevel="0" max="8716" min="8713" style="2" width="5.71"/>
    <col collapsed="false" customWidth="false" hidden="false" outlineLevel="0" max="8960" min="8717" style="2" width="9.14"/>
    <col collapsed="false" customWidth="true" hidden="false" outlineLevel="0" max="8961" min="8961" style="2" width="6.57"/>
    <col collapsed="false" customWidth="true" hidden="false" outlineLevel="0" max="8962" min="8962" style="2" width="60.42"/>
    <col collapsed="false" customWidth="true" hidden="false" outlineLevel="0" max="8963" min="8963" style="2" width="6.57"/>
    <col collapsed="false" customWidth="true" hidden="false" outlineLevel="0" max="8964" min="8964" style="2" width="8.71"/>
    <col collapsed="false" customWidth="true" hidden="false" outlineLevel="0" max="8965" min="8965" style="2" width="16.85"/>
    <col collapsed="false" customWidth="true" hidden="false" outlineLevel="0" max="8966" min="8966" style="2" width="4"/>
    <col collapsed="false" customWidth="true" hidden="false" outlineLevel="0" max="8967" min="8967" style="2" width="3.71"/>
    <col collapsed="false" customWidth="true" hidden="false" outlineLevel="0" max="8968" min="8968" style="2" width="10.85"/>
    <col collapsed="false" customWidth="true" hidden="false" outlineLevel="0" max="8972" min="8969" style="2" width="5.71"/>
    <col collapsed="false" customWidth="false" hidden="false" outlineLevel="0" max="9216" min="8973" style="2" width="9.14"/>
    <col collapsed="false" customWidth="true" hidden="false" outlineLevel="0" max="9217" min="9217" style="2" width="6.57"/>
    <col collapsed="false" customWidth="true" hidden="false" outlineLevel="0" max="9218" min="9218" style="2" width="60.42"/>
    <col collapsed="false" customWidth="true" hidden="false" outlineLevel="0" max="9219" min="9219" style="2" width="6.57"/>
    <col collapsed="false" customWidth="true" hidden="false" outlineLevel="0" max="9220" min="9220" style="2" width="8.71"/>
    <col collapsed="false" customWidth="true" hidden="false" outlineLevel="0" max="9221" min="9221" style="2" width="16.85"/>
    <col collapsed="false" customWidth="true" hidden="false" outlineLevel="0" max="9222" min="9222" style="2" width="4"/>
    <col collapsed="false" customWidth="true" hidden="false" outlineLevel="0" max="9223" min="9223" style="2" width="3.71"/>
    <col collapsed="false" customWidth="true" hidden="false" outlineLevel="0" max="9224" min="9224" style="2" width="10.85"/>
    <col collapsed="false" customWidth="true" hidden="false" outlineLevel="0" max="9228" min="9225" style="2" width="5.71"/>
    <col collapsed="false" customWidth="false" hidden="false" outlineLevel="0" max="9472" min="9229" style="2" width="9.14"/>
    <col collapsed="false" customWidth="true" hidden="false" outlineLevel="0" max="9473" min="9473" style="2" width="6.57"/>
    <col collapsed="false" customWidth="true" hidden="false" outlineLevel="0" max="9474" min="9474" style="2" width="60.42"/>
    <col collapsed="false" customWidth="true" hidden="false" outlineLevel="0" max="9475" min="9475" style="2" width="6.57"/>
    <col collapsed="false" customWidth="true" hidden="false" outlineLevel="0" max="9476" min="9476" style="2" width="8.71"/>
    <col collapsed="false" customWidth="true" hidden="false" outlineLevel="0" max="9477" min="9477" style="2" width="16.85"/>
    <col collapsed="false" customWidth="true" hidden="false" outlineLevel="0" max="9478" min="9478" style="2" width="4"/>
    <col collapsed="false" customWidth="true" hidden="false" outlineLevel="0" max="9479" min="9479" style="2" width="3.71"/>
    <col collapsed="false" customWidth="true" hidden="false" outlineLevel="0" max="9480" min="9480" style="2" width="10.85"/>
    <col collapsed="false" customWidth="true" hidden="false" outlineLevel="0" max="9484" min="9481" style="2" width="5.71"/>
    <col collapsed="false" customWidth="false" hidden="false" outlineLevel="0" max="9728" min="9485" style="2" width="9.14"/>
    <col collapsed="false" customWidth="true" hidden="false" outlineLevel="0" max="9729" min="9729" style="2" width="6.57"/>
    <col collapsed="false" customWidth="true" hidden="false" outlineLevel="0" max="9730" min="9730" style="2" width="60.42"/>
    <col collapsed="false" customWidth="true" hidden="false" outlineLevel="0" max="9731" min="9731" style="2" width="6.57"/>
    <col collapsed="false" customWidth="true" hidden="false" outlineLevel="0" max="9732" min="9732" style="2" width="8.71"/>
    <col collapsed="false" customWidth="true" hidden="false" outlineLevel="0" max="9733" min="9733" style="2" width="16.85"/>
    <col collapsed="false" customWidth="true" hidden="false" outlineLevel="0" max="9734" min="9734" style="2" width="4"/>
    <col collapsed="false" customWidth="true" hidden="false" outlineLevel="0" max="9735" min="9735" style="2" width="3.71"/>
    <col collapsed="false" customWidth="true" hidden="false" outlineLevel="0" max="9736" min="9736" style="2" width="10.85"/>
    <col collapsed="false" customWidth="true" hidden="false" outlineLevel="0" max="9740" min="9737" style="2" width="5.71"/>
    <col collapsed="false" customWidth="false" hidden="false" outlineLevel="0" max="9984" min="9741" style="2" width="9.14"/>
    <col collapsed="false" customWidth="true" hidden="false" outlineLevel="0" max="9985" min="9985" style="2" width="6.57"/>
    <col collapsed="false" customWidth="true" hidden="false" outlineLevel="0" max="9986" min="9986" style="2" width="60.42"/>
    <col collapsed="false" customWidth="true" hidden="false" outlineLevel="0" max="9987" min="9987" style="2" width="6.57"/>
    <col collapsed="false" customWidth="true" hidden="false" outlineLevel="0" max="9988" min="9988" style="2" width="8.71"/>
    <col collapsed="false" customWidth="true" hidden="false" outlineLevel="0" max="9989" min="9989" style="2" width="16.85"/>
    <col collapsed="false" customWidth="true" hidden="false" outlineLevel="0" max="9990" min="9990" style="2" width="4"/>
    <col collapsed="false" customWidth="true" hidden="false" outlineLevel="0" max="9991" min="9991" style="2" width="3.71"/>
    <col collapsed="false" customWidth="true" hidden="false" outlineLevel="0" max="9992" min="9992" style="2" width="10.85"/>
    <col collapsed="false" customWidth="true" hidden="false" outlineLevel="0" max="9996" min="9993" style="2" width="5.71"/>
    <col collapsed="false" customWidth="false" hidden="false" outlineLevel="0" max="10240" min="9997" style="2" width="9.14"/>
    <col collapsed="false" customWidth="true" hidden="false" outlineLevel="0" max="10241" min="10241" style="2" width="6.57"/>
    <col collapsed="false" customWidth="true" hidden="false" outlineLevel="0" max="10242" min="10242" style="2" width="60.42"/>
    <col collapsed="false" customWidth="true" hidden="false" outlineLevel="0" max="10243" min="10243" style="2" width="6.57"/>
    <col collapsed="false" customWidth="true" hidden="false" outlineLevel="0" max="10244" min="10244" style="2" width="8.71"/>
    <col collapsed="false" customWidth="true" hidden="false" outlineLevel="0" max="10245" min="10245" style="2" width="16.85"/>
    <col collapsed="false" customWidth="true" hidden="false" outlineLevel="0" max="10246" min="10246" style="2" width="4"/>
    <col collapsed="false" customWidth="true" hidden="false" outlineLevel="0" max="10247" min="10247" style="2" width="3.71"/>
    <col collapsed="false" customWidth="true" hidden="false" outlineLevel="0" max="10248" min="10248" style="2" width="10.85"/>
    <col collapsed="false" customWidth="true" hidden="false" outlineLevel="0" max="10252" min="10249" style="2" width="5.71"/>
    <col collapsed="false" customWidth="false" hidden="false" outlineLevel="0" max="10496" min="10253" style="2" width="9.14"/>
    <col collapsed="false" customWidth="true" hidden="false" outlineLevel="0" max="10497" min="10497" style="2" width="6.57"/>
    <col collapsed="false" customWidth="true" hidden="false" outlineLevel="0" max="10498" min="10498" style="2" width="60.42"/>
    <col collapsed="false" customWidth="true" hidden="false" outlineLevel="0" max="10499" min="10499" style="2" width="6.57"/>
    <col collapsed="false" customWidth="true" hidden="false" outlineLevel="0" max="10500" min="10500" style="2" width="8.71"/>
    <col collapsed="false" customWidth="true" hidden="false" outlineLevel="0" max="10501" min="10501" style="2" width="16.85"/>
    <col collapsed="false" customWidth="true" hidden="false" outlineLevel="0" max="10502" min="10502" style="2" width="4"/>
    <col collapsed="false" customWidth="true" hidden="false" outlineLevel="0" max="10503" min="10503" style="2" width="3.71"/>
    <col collapsed="false" customWidth="true" hidden="false" outlineLevel="0" max="10504" min="10504" style="2" width="10.85"/>
    <col collapsed="false" customWidth="true" hidden="false" outlineLevel="0" max="10508" min="10505" style="2" width="5.71"/>
    <col collapsed="false" customWidth="false" hidden="false" outlineLevel="0" max="10752" min="10509" style="2" width="9.14"/>
    <col collapsed="false" customWidth="true" hidden="false" outlineLevel="0" max="10753" min="10753" style="2" width="6.57"/>
    <col collapsed="false" customWidth="true" hidden="false" outlineLevel="0" max="10754" min="10754" style="2" width="60.42"/>
    <col collapsed="false" customWidth="true" hidden="false" outlineLevel="0" max="10755" min="10755" style="2" width="6.57"/>
    <col collapsed="false" customWidth="true" hidden="false" outlineLevel="0" max="10756" min="10756" style="2" width="8.71"/>
    <col collapsed="false" customWidth="true" hidden="false" outlineLevel="0" max="10757" min="10757" style="2" width="16.85"/>
    <col collapsed="false" customWidth="true" hidden="false" outlineLevel="0" max="10758" min="10758" style="2" width="4"/>
    <col collapsed="false" customWidth="true" hidden="false" outlineLevel="0" max="10759" min="10759" style="2" width="3.71"/>
    <col collapsed="false" customWidth="true" hidden="false" outlineLevel="0" max="10760" min="10760" style="2" width="10.85"/>
    <col collapsed="false" customWidth="true" hidden="false" outlineLevel="0" max="10764" min="10761" style="2" width="5.71"/>
    <col collapsed="false" customWidth="false" hidden="false" outlineLevel="0" max="11008" min="10765" style="2" width="9.14"/>
    <col collapsed="false" customWidth="true" hidden="false" outlineLevel="0" max="11009" min="11009" style="2" width="6.57"/>
    <col collapsed="false" customWidth="true" hidden="false" outlineLevel="0" max="11010" min="11010" style="2" width="60.42"/>
    <col collapsed="false" customWidth="true" hidden="false" outlineLevel="0" max="11011" min="11011" style="2" width="6.57"/>
    <col collapsed="false" customWidth="true" hidden="false" outlineLevel="0" max="11012" min="11012" style="2" width="8.71"/>
    <col collapsed="false" customWidth="true" hidden="false" outlineLevel="0" max="11013" min="11013" style="2" width="16.85"/>
    <col collapsed="false" customWidth="true" hidden="false" outlineLevel="0" max="11014" min="11014" style="2" width="4"/>
    <col collapsed="false" customWidth="true" hidden="false" outlineLevel="0" max="11015" min="11015" style="2" width="3.71"/>
    <col collapsed="false" customWidth="true" hidden="false" outlineLevel="0" max="11016" min="11016" style="2" width="10.85"/>
    <col collapsed="false" customWidth="true" hidden="false" outlineLevel="0" max="11020" min="11017" style="2" width="5.71"/>
    <col collapsed="false" customWidth="false" hidden="false" outlineLevel="0" max="11264" min="11021" style="2" width="9.14"/>
    <col collapsed="false" customWidth="true" hidden="false" outlineLevel="0" max="11265" min="11265" style="2" width="6.57"/>
    <col collapsed="false" customWidth="true" hidden="false" outlineLevel="0" max="11266" min="11266" style="2" width="60.42"/>
    <col collapsed="false" customWidth="true" hidden="false" outlineLevel="0" max="11267" min="11267" style="2" width="6.57"/>
    <col collapsed="false" customWidth="true" hidden="false" outlineLevel="0" max="11268" min="11268" style="2" width="8.71"/>
    <col collapsed="false" customWidth="true" hidden="false" outlineLevel="0" max="11269" min="11269" style="2" width="16.85"/>
    <col collapsed="false" customWidth="true" hidden="false" outlineLevel="0" max="11270" min="11270" style="2" width="4"/>
    <col collapsed="false" customWidth="true" hidden="false" outlineLevel="0" max="11271" min="11271" style="2" width="3.71"/>
    <col collapsed="false" customWidth="true" hidden="false" outlineLevel="0" max="11272" min="11272" style="2" width="10.85"/>
    <col collapsed="false" customWidth="true" hidden="false" outlineLevel="0" max="11276" min="11273" style="2" width="5.71"/>
    <col collapsed="false" customWidth="false" hidden="false" outlineLevel="0" max="11520" min="11277" style="2" width="9.14"/>
    <col collapsed="false" customWidth="true" hidden="false" outlineLevel="0" max="11521" min="11521" style="2" width="6.57"/>
    <col collapsed="false" customWidth="true" hidden="false" outlineLevel="0" max="11522" min="11522" style="2" width="60.42"/>
    <col collapsed="false" customWidth="true" hidden="false" outlineLevel="0" max="11523" min="11523" style="2" width="6.57"/>
    <col collapsed="false" customWidth="true" hidden="false" outlineLevel="0" max="11524" min="11524" style="2" width="8.71"/>
    <col collapsed="false" customWidth="true" hidden="false" outlineLevel="0" max="11525" min="11525" style="2" width="16.85"/>
    <col collapsed="false" customWidth="true" hidden="false" outlineLevel="0" max="11526" min="11526" style="2" width="4"/>
    <col collapsed="false" customWidth="true" hidden="false" outlineLevel="0" max="11527" min="11527" style="2" width="3.71"/>
    <col collapsed="false" customWidth="true" hidden="false" outlineLevel="0" max="11528" min="11528" style="2" width="10.85"/>
    <col collapsed="false" customWidth="true" hidden="false" outlineLevel="0" max="11532" min="11529" style="2" width="5.71"/>
    <col collapsed="false" customWidth="false" hidden="false" outlineLevel="0" max="11776" min="11533" style="2" width="9.14"/>
    <col collapsed="false" customWidth="true" hidden="false" outlineLevel="0" max="11777" min="11777" style="2" width="6.57"/>
    <col collapsed="false" customWidth="true" hidden="false" outlineLevel="0" max="11778" min="11778" style="2" width="60.42"/>
    <col collapsed="false" customWidth="true" hidden="false" outlineLevel="0" max="11779" min="11779" style="2" width="6.57"/>
    <col collapsed="false" customWidth="true" hidden="false" outlineLevel="0" max="11780" min="11780" style="2" width="8.71"/>
    <col collapsed="false" customWidth="true" hidden="false" outlineLevel="0" max="11781" min="11781" style="2" width="16.85"/>
    <col collapsed="false" customWidth="true" hidden="false" outlineLevel="0" max="11782" min="11782" style="2" width="4"/>
    <col collapsed="false" customWidth="true" hidden="false" outlineLevel="0" max="11783" min="11783" style="2" width="3.71"/>
    <col collapsed="false" customWidth="true" hidden="false" outlineLevel="0" max="11784" min="11784" style="2" width="10.85"/>
    <col collapsed="false" customWidth="true" hidden="false" outlineLevel="0" max="11788" min="11785" style="2" width="5.71"/>
    <col collapsed="false" customWidth="false" hidden="false" outlineLevel="0" max="12032" min="11789" style="2" width="9.14"/>
    <col collapsed="false" customWidth="true" hidden="false" outlineLevel="0" max="12033" min="12033" style="2" width="6.57"/>
    <col collapsed="false" customWidth="true" hidden="false" outlineLevel="0" max="12034" min="12034" style="2" width="60.42"/>
    <col collapsed="false" customWidth="true" hidden="false" outlineLevel="0" max="12035" min="12035" style="2" width="6.57"/>
    <col collapsed="false" customWidth="true" hidden="false" outlineLevel="0" max="12036" min="12036" style="2" width="8.71"/>
    <col collapsed="false" customWidth="true" hidden="false" outlineLevel="0" max="12037" min="12037" style="2" width="16.85"/>
    <col collapsed="false" customWidth="true" hidden="false" outlineLevel="0" max="12038" min="12038" style="2" width="4"/>
    <col collapsed="false" customWidth="true" hidden="false" outlineLevel="0" max="12039" min="12039" style="2" width="3.71"/>
    <col collapsed="false" customWidth="true" hidden="false" outlineLevel="0" max="12040" min="12040" style="2" width="10.85"/>
    <col collapsed="false" customWidth="true" hidden="false" outlineLevel="0" max="12044" min="12041" style="2" width="5.71"/>
    <col collapsed="false" customWidth="false" hidden="false" outlineLevel="0" max="12288" min="12045" style="2" width="9.14"/>
    <col collapsed="false" customWidth="true" hidden="false" outlineLevel="0" max="12289" min="12289" style="2" width="6.57"/>
    <col collapsed="false" customWidth="true" hidden="false" outlineLevel="0" max="12290" min="12290" style="2" width="60.42"/>
    <col collapsed="false" customWidth="true" hidden="false" outlineLevel="0" max="12291" min="12291" style="2" width="6.57"/>
    <col collapsed="false" customWidth="true" hidden="false" outlineLevel="0" max="12292" min="12292" style="2" width="8.71"/>
    <col collapsed="false" customWidth="true" hidden="false" outlineLevel="0" max="12293" min="12293" style="2" width="16.85"/>
    <col collapsed="false" customWidth="true" hidden="false" outlineLevel="0" max="12294" min="12294" style="2" width="4"/>
    <col collapsed="false" customWidth="true" hidden="false" outlineLevel="0" max="12295" min="12295" style="2" width="3.71"/>
    <col collapsed="false" customWidth="true" hidden="false" outlineLevel="0" max="12296" min="12296" style="2" width="10.85"/>
    <col collapsed="false" customWidth="true" hidden="false" outlineLevel="0" max="12300" min="12297" style="2" width="5.71"/>
    <col collapsed="false" customWidth="false" hidden="false" outlineLevel="0" max="12544" min="12301" style="2" width="9.14"/>
    <col collapsed="false" customWidth="true" hidden="false" outlineLevel="0" max="12545" min="12545" style="2" width="6.57"/>
    <col collapsed="false" customWidth="true" hidden="false" outlineLevel="0" max="12546" min="12546" style="2" width="60.42"/>
    <col collapsed="false" customWidth="true" hidden="false" outlineLevel="0" max="12547" min="12547" style="2" width="6.57"/>
    <col collapsed="false" customWidth="true" hidden="false" outlineLevel="0" max="12548" min="12548" style="2" width="8.71"/>
    <col collapsed="false" customWidth="true" hidden="false" outlineLevel="0" max="12549" min="12549" style="2" width="16.85"/>
    <col collapsed="false" customWidth="true" hidden="false" outlineLevel="0" max="12550" min="12550" style="2" width="4"/>
    <col collapsed="false" customWidth="true" hidden="false" outlineLevel="0" max="12551" min="12551" style="2" width="3.71"/>
    <col collapsed="false" customWidth="true" hidden="false" outlineLevel="0" max="12552" min="12552" style="2" width="10.85"/>
    <col collapsed="false" customWidth="true" hidden="false" outlineLevel="0" max="12556" min="12553" style="2" width="5.71"/>
    <col collapsed="false" customWidth="false" hidden="false" outlineLevel="0" max="12800" min="12557" style="2" width="9.14"/>
    <col collapsed="false" customWidth="true" hidden="false" outlineLevel="0" max="12801" min="12801" style="2" width="6.57"/>
    <col collapsed="false" customWidth="true" hidden="false" outlineLevel="0" max="12802" min="12802" style="2" width="60.42"/>
    <col collapsed="false" customWidth="true" hidden="false" outlineLevel="0" max="12803" min="12803" style="2" width="6.57"/>
    <col collapsed="false" customWidth="true" hidden="false" outlineLevel="0" max="12804" min="12804" style="2" width="8.71"/>
    <col collapsed="false" customWidth="true" hidden="false" outlineLevel="0" max="12805" min="12805" style="2" width="16.85"/>
    <col collapsed="false" customWidth="true" hidden="false" outlineLevel="0" max="12806" min="12806" style="2" width="4"/>
    <col collapsed="false" customWidth="true" hidden="false" outlineLevel="0" max="12807" min="12807" style="2" width="3.71"/>
    <col collapsed="false" customWidth="true" hidden="false" outlineLevel="0" max="12808" min="12808" style="2" width="10.85"/>
    <col collapsed="false" customWidth="true" hidden="false" outlineLevel="0" max="12812" min="12809" style="2" width="5.71"/>
    <col collapsed="false" customWidth="false" hidden="false" outlineLevel="0" max="13056" min="12813" style="2" width="9.14"/>
    <col collapsed="false" customWidth="true" hidden="false" outlineLevel="0" max="13057" min="13057" style="2" width="6.57"/>
    <col collapsed="false" customWidth="true" hidden="false" outlineLevel="0" max="13058" min="13058" style="2" width="60.42"/>
    <col collapsed="false" customWidth="true" hidden="false" outlineLevel="0" max="13059" min="13059" style="2" width="6.57"/>
    <col collapsed="false" customWidth="true" hidden="false" outlineLevel="0" max="13060" min="13060" style="2" width="8.71"/>
    <col collapsed="false" customWidth="true" hidden="false" outlineLevel="0" max="13061" min="13061" style="2" width="16.85"/>
    <col collapsed="false" customWidth="true" hidden="false" outlineLevel="0" max="13062" min="13062" style="2" width="4"/>
    <col collapsed="false" customWidth="true" hidden="false" outlineLevel="0" max="13063" min="13063" style="2" width="3.71"/>
    <col collapsed="false" customWidth="true" hidden="false" outlineLevel="0" max="13064" min="13064" style="2" width="10.85"/>
    <col collapsed="false" customWidth="true" hidden="false" outlineLevel="0" max="13068" min="13065" style="2" width="5.71"/>
    <col collapsed="false" customWidth="false" hidden="false" outlineLevel="0" max="13312" min="13069" style="2" width="9.14"/>
    <col collapsed="false" customWidth="true" hidden="false" outlineLevel="0" max="13313" min="13313" style="2" width="6.57"/>
    <col collapsed="false" customWidth="true" hidden="false" outlineLevel="0" max="13314" min="13314" style="2" width="60.42"/>
    <col collapsed="false" customWidth="true" hidden="false" outlineLevel="0" max="13315" min="13315" style="2" width="6.57"/>
    <col collapsed="false" customWidth="true" hidden="false" outlineLevel="0" max="13316" min="13316" style="2" width="8.71"/>
    <col collapsed="false" customWidth="true" hidden="false" outlineLevel="0" max="13317" min="13317" style="2" width="16.85"/>
    <col collapsed="false" customWidth="true" hidden="false" outlineLevel="0" max="13318" min="13318" style="2" width="4"/>
    <col collapsed="false" customWidth="true" hidden="false" outlineLevel="0" max="13319" min="13319" style="2" width="3.71"/>
    <col collapsed="false" customWidth="true" hidden="false" outlineLevel="0" max="13320" min="13320" style="2" width="10.85"/>
    <col collapsed="false" customWidth="true" hidden="false" outlineLevel="0" max="13324" min="13321" style="2" width="5.71"/>
    <col collapsed="false" customWidth="false" hidden="false" outlineLevel="0" max="13568" min="13325" style="2" width="9.14"/>
    <col collapsed="false" customWidth="true" hidden="false" outlineLevel="0" max="13569" min="13569" style="2" width="6.57"/>
    <col collapsed="false" customWidth="true" hidden="false" outlineLevel="0" max="13570" min="13570" style="2" width="60.42"/>
    <col collapsed="false" customWidth="true" hidden="false" outlineLevel="0" max="13571" min="13571" style="2" width="6.57"/>
    <col collapsed="false" customWidth="true" hidden="false" outlineLevel="0" max="13572" min="13572" style="2" width="8.71"/>
    <col collapsed="false" customWidth="true" hidden="false" outlineLevel="0" max="13573" min="13573" style="2" width="16.85"/>
    <col collapsed="false" customWidth="true" hidden="false" outlineLevel="0" max="13574" min="13574" style="2" width="4"/>
    <col collapsed="false" customWidth="true" hidden="false" outlineLevel="0" max="13575" min="13575" style="2" width="3.71"/>
    <col collapsed="false" customWidth="true" hidden="false" outlineLevel="0" max="13576" min="13576" style="2" width="10.85"/>
    <col collapsed="false" customWidth="true" hidden="false" outlineLevel="0" max="13580" min="13577" style="2" width="5.71"/>
    <col collapsed="false" customWidth="false" hidden="false" outlineLevel="0" max="13824" min="13581" style="2" width="9.14"/>
    <col collapsed="false" customWidth="true" hidden="false" outlineLevel="0" max="13825" min="13825" style="2" width="6.57"/>
    <col collapsed="false" customWidth="true" hidden="false" outlineLevel="0" max="13826" min="13826" style="2" width="60.42"/>
    <col collapsed="false" customWidth="true" hidden="false" outlineLevel="0" max="13827" min="13827" style="2" width="6.57"/>
    <col collapsed="false" customWidth="true" hidden="false" outlineLevel="0" max="13828" min="13828" style="2" width="8.71"/>
    <col collapsed="false" customWidth="true" hidden="false" outlineLevel="0" max="13829" min="13829" style="2" width="16.85"/>
    <col collapsed="false" customWidth="true" hidden="false" outlineLevel="0" max="13830" min="13830" style="2" width="4"/>
    <col collapsed="false" customWidth="true" hidden="false" outlineLevel="0" max="13831" min="13831" style="2" width="3.71"/>
    <col collapsed="false" customWidth="true" hidden="false" outlineLevel="0" max="13832" min="13832" style="2" width="10.85"/>
    <col collapsed="false" customWidth="true" hidden="false" outlineLevel="0" max="13836" min="13833" style="2" width="5.71"/>
    <col collapsed="false" customWidth="false" hidden="false" outlineLevel="0" max="14080" min="13837" style="2" width="9.14"/>
    <col collapsed="false" customWidth="true" hidden="false" outlineLevel="0" max="14081" min="14081" style="2" width="6.57"/>
    <col collapsed="false" customWidth="true" hidden="false" outlineLevel="0" max="14082" min="14082" style="2" width="60.42"/>
    <col collapsed="false" customWidth="true" hidden="false" outlineLevel="0" max="14083" min="14083" style="2" width="6.57"/>
    <col collapsed="false" customWidth="true" hidden="false" outlineLevel="0" max="14084" min="14084" style="2" width="8.71"/>
    <col collapsed="false" customWidth="true" hidden="false" outlineLevel="0" max="14085" min="14085" style="2" width="16.85"/>
    <col collapsed="false" customWidth="true" hidden="false" outlineLevel="0" max="14086" min="14086" style="2" width="4"/>
    <col collapsed="false" customWidth="true" hidden="false" outlineLevel="0" max="14087" min="14087" style="2" width="3.71"/>
    <col collapsed="false" customWidth="true" hidden="false" outlineLevel="0" max="14088" min="14088" style="2" width="10.85"/>
    <col collapsed="false" customWidth="true" hidden="false" outlineLevel="0" max="14092" min="14089" style="2" width="5.71"/>
    <col collapsed="false" customWidth="false" hidden="false" outlineLevel="0" max="14336" min="14093" style="2" width="9.14"/>
    <col collapsed="false" customWidth="true" hidden="false" outlineLevel="0" max="14337" min="14337" style="2" width="6.57"/>
    <col collapsed="false" customWidth="true" hidden="false" outlineLevel="0" max="14338" min="14338" style="2" width="60.42"/>
    <col collapsed="false" customWidth="true" hidden="false" outlineLevel="0" max="14339" min="14339" style="2" width="6.57"/>
    <col collapsed="false" customWidth="true" hidden="false" outlineLevel="0" max="14340" min="14340" style="2" width="8.71"/>
    <col collapsed="false" customWidth="true" hidden="false" outlineLevel="0" max="14341" min="14341" style="2" width="16.85"/>
    <col collapsed="false" customWidth="true" hidden="false" outlineLevel="0" max="14342" min="14342" style="2" width="4"/>
    <col collapsed="false" customWidth="true" hidden="false" outlineLevel="0" max="14343" min="14343" style="2" width="3.71"/>
    <col collapsed="false" customWidth="true" hidden="false" outlineLevel="0" max="14344" min="14344" style="2" width="10.85"/>
    <col collapsed="false" customWidth="true" hidden="false" outlineLevel="0" max="14348" min="14345" style="2" width="5.71"/>
    <col collapsed="false" customWidth="false" hidden="false" outlineLevel="0" max="14592" min="14349" style="2" width="9.14"/>
    <col collapsed="false" customWidth="true" hidden="false" outlineLevel="0" max="14593" min="14593" style="2" width="6.57"/>
    <col collapsed="false" customWidth="true" hidden="false" outlineLevel="0" max="14594" min="14594" style="2" width="60.42"/>
    <col collapsed="false" customWidth="true" hidden="false" outlineLevel="0" max="14595" min="14595" style="2" width="6.57"/>
    <col collapsed="false" customWidth="true" hidden="false" outlineLevel="0" max="14596" min="14596" style="2" width="8.71"/>
    <col collapsed="false" customWidth="true" hidden="false" outlineLevel="0" max="14597" min="14597" style="2" width="16.85"/>
    <col collapsed="false" customWidth="true" hidden="false" outlineLevel="0" max="14598" min="14598" style="2" width="4"/>
    <col collapsed="false" customWidth="true" hidden="false" outlineLevel="0" max="14599" min="14599" style="2" width="3.71"/>
    <col collapsed="false" customWidth="true" hidden="false" outlineLevel="0" max="14600" min="14600" style="2" width="10.85"/>
    <col collapsed="false" customWidth="true" hidden="false" outlineLevel="0" max="14604" min="14601" style="2" width="5.71"/>
    <col collapsed="false" customWidth="false" hidden="false" outlineLevel="0" max="14848" min="14605" style="2" width="9.14"/>
    <col collapsed="false" customWidth="true" hidden="false" outlineLevel="0" max="14849" min="14849" style="2" width="6.57"/>
    <col collapsed="false" customWidth="true" hidden="false" outlineLevel="0" max="14850" min="14850" style="2" width="60.42"/>
    <col collapsed="false" customWidth="true" hidden="false" outlineLevel="0" max="14851" min="14851" style="2" width="6.57"/>
    <col collapsed="false" customWidth="true" hidden="false" outlineLevel="0" max="14852" min="14852" style="2" width="8.71"/>
    <col collapsed="false" customWidth="true" hidden="false" outlineLevel="0" max="14853" min="14853" style="2" width="16.85"/>
    <col collapsed="false" customWidth="true" hidden="false" outlineLevel="0" max="14854" min="14854" style="2" width="4"/>
    <col collapsed="false" customWidth="true" hidden="false" outlineLevel="0" max="14855" min="14855" style="2" width="3.71"/>
    <col collapsed="false" customWidth="true" hidden="false" outlineLevel="0" max="14856" min="14856" style="2" width="10.85"/>
    <col collapsed="false" customWidth="true" hidden="false" outlineLevel="0" max="14860" min="14857" style="2" width="5.71"/>
    <col collapsed="false" customWidth="false" hidden="false" outlineLevel="0" max="15104" min="14861" style="2" width="9.14"/>
    <col collapsed="false" customWidth="true" hidden="false" outlineLevel="0" max="15105" min="15105" style="2" width="6.57"/>
    <col collapsed="false" customWidth="true" hidden="false" outlineLevel="0" max="15106" min="15106" style="2" width="60.42"/>
    <col collapsed="false" customWidth="true" hidden="false" outlineLevel="0" max="15107" min="15107" style="2" width="6.57"/>
    <col collapsed="false" customWidth="true" hidden="false" outlineLevel="0" max="15108" min="15108" style="2" width="8.71"/>
    <col collapsed="false" customWidth="true" hidden="false" outlineLevel="0" max="15109" min="15109" style="2" width="16.85"/>
    <col collapsed="false" customWidth="true" hidden="false" outlineLevel="0" max="15110" min="15110" style="2" width="4"/>
    <col collapsed="false" customWidth="true" hidden="false" outlineLevel="0" max="15111" min="15111" style="2" width="3.71"/>
    <col collapsed="false" customWidth="true" hidden="false" outlineLevel="0" max="15112" min="15112" style="2" width="10.85"/>
    <col collapsed="false" customWidth="true" hidden="false" outlineLevel="0" max="15116" min="15113" style="2" width="5.71"/>
    <col collapsed="false" customWidth="false" hidden="false" outlineLevel="0" max="15360" min="15117" style="2" width="9.14"/>
    <col collapsed="false" customWidth="true" hidden="false" outlineLevel="0" max="15361" min="15361" style="2" width="6.57"/>
    <col collapsed="false" customWidth="true" hidden="false" outlineLevel="0" max="15362" min="15362" style="2" width="60.42"/>
    <col collapsed="false" customWidth="true" hidden="false" outlineLevel="0" max="15363" min="15363" style="2" width="6.57"/>
    <col collapsed="false" customWidth="true" hidden="false" outlineLevel="0" max="15364" min="15364" style="2" width="8.71"/>
    <col collapsed="false" customWidth="true" hidden="false" outlineLevel="0" max="15365" min="15365" style="2" width="16.85"/>
    <col collapsed="false" customWidth="true" hidden="false" outlineLevel="0" max="15366" min="15366" style="2" width="4"/>
    <col collapsed="false" customWidth="true" hidden="false" outlineLevel="0" max="15367" min="15367" style="2" width="3.71"/>
    <col collapsed="false" customWidth="true" hidden="false" outlineLevel="0" max="15368" min="15368" style="2" width="10.85"/>
    <col collapsed="false" customWidth="true" hidden="false" outlineLevel="0" max="15372" min="15369" style="2" width="5.71"/>
    <col collapsed="false" customWidth="false" hidden="false" outlineLevel="0" max="15616" min="15373" style="2" width="9.14"/>
    <col collapsed="false" customWidth="true" hidden="false" outlineLevel="0" max="15617" min="15617" style="2" width="6.57"/>
    <col collapsed="false" customWidth="true" hidden="false" outlineLevel="0" max="15618" min="15618" style="2" width="60.42"/>
    <col collapsed="false" customWidth="true" hidden="false" outlineLevel="0" max="15619" min="15619" style="2" width="6.57"/>
    <col collapsed="false" customWidth="true" hidden="false" outlineLevel="0" max="15620" min="15620" style="2" width="8.71"/>
    <col collapsed="false" customWidth="true" hidden="false" outlineLevel="0" max="15621" min="15621" style="2" width="16.85"/>
    <col collapsed="false" customWidth="true" hidden="false" outlineLevel="0" max="15622" min="15622" style="2" width="4"/>
    <col collapsed="false" customWidth="true" hidden="false" outlineLevel="0" max="15623" min="15623" style="2" width="3.71"/>
    <col collapsed="false" customWidth="true" hidden="false" outlineLevel="0" max="15624" min="15624" style="2" width="10.85"/>
    <col collapsed="false" customWidth="true" hidden="false" outlineLevel="0" max="15628" min="15625" style="2" width="5.71"/>
    <col collapsed="false" customWidth="false" hidden="false" outlineLevel="0" max="15872" min="15629" style="2" width="9.14"/>
    <col collapsed="false" customWidth="true" hidden="false" outlineLevel="0" max="15873" min="15873" style="2" width="6.57"/>
    <col collapsed="false" customWidth="true" hidden="false" outlineLevel="0" max="15874" min="15874" style="2" width="60.42"/>
    <col collapsed="false" customWidth="true" hidden="false" outlineLevel="0" max="15875" min="15875" style="2" width="6.57"/>
    <col collapsed="false" customWidth="true" hidden="false" outlineLevel="0" max="15876" min="15876" style="2" width="8.71"/>
    <col collapsed="false" customWidth="true" hidden="false" outlineLevel="0" max="15877" min="15877" style="2" width="16.85"/>
    <col collapsed="false" customWidth="true" hidden="false" outlineLevel="0" max="15878" min="15878" style="2" width="4"/>
    <col collapsed="false" customWidth="true" hidden="false" outlineLevel="0" max="15879" min="15879" style="2" width="3.71"/>
    <col collapsed="false" customWidth="true" hidden="false" outlineLevel="0" max="15880" min="15880" style="2" width="10.85"/>
    <col collapsed="false" customWidth="true" hidden="false" outlineLevel="0" max="15884" min="15881" style="2" width="5.71"/>
    <col collapsed="false" customWidth="false" hidden="false" outlineLevel="0" max="16128" min="15885" style="2" width="9.14"/>
    <col collapsed="false" customWidth="true" hidden="false" outlineLevel="0" max="16129" min="16129" style="2" width="6.57"/>
    <col collapsed="false" customWidth="true" hidden="false" outlineLevel="0" max="16130" min="16130" style="2" width="60.42"/>
    <col collapsed="false" customWidth="true" hidden="false" outlineLevel="0" max="16131" min="16131" style="2" width="6.57"/>
    <col collapsed="false" customWidth="true" hidden="false" outlineLevel="0" max="16132" min="16132" style="2" width="8.71"/>
    <col collapsed="false" customWidth="true" hidden="false" outlineLevel="0" max="16133" min="16133" style="2" width="16.85"/>
    <col collapsed="false" customWidth="true" hidden="false" outlineLevel="0" max="16134" min="16134" style="2" width="4"/>
    <col collapsed="false" customWidth="true" hidden="false" outlineLevel="0" max="16135" min="16135" style="2" width="3.71"/>
    <col collapsed="false" customWidth="true" hidden="false" outlineLevel="0" max="16136" min="16136" style="2" width="10.85"/>
    <col collapsed="false" customWidth="true" hidden="false" outlineLevel="0" max="16140" min="16137" style="2" width="5.71"/>
    <col collapsed="false" customWidth="false" hidden="false" outlineLevel="0" max="16384" min="16142" style="2" width="9.14"/>
  </cols>
  <sheetData>
    <row r="1" customFormat="false" ht="12.75" hidden="false" customHeight="true" outlineLevel="0" collapsed="false">
      <c r="A1" s="3"/>
      <c r="B1" s="3"/>
      <c r="C1" s="3"/>
      <c r="D1" s="3"/>
      <c r="E1" s="4"/>
      <c r="F1" s="4"/>
      <c r="G1" s="5"/>
      <c r="H1" s="5"/>
      <c r="I1" s="5"/>
      <c r="J1" s="5"/>
      <c r="K1" s="5"/>
      <c r="L1" s="0"/>
      <c r="M1" s="0"/>
      <c r="N1" s="5"/>
      <c r="O1" s="5"/>
      <c r="P1" s="6" t="s">
        <v>0</v>
      </c>
    </row>
    <row r="2" customFormat="false" ht="12.75" hidden="false" customHeight="true" outlineLevel="0" collapsed="false">
      <c r="A2" s="7"/>
      <c r="B2" s="7"/>
      <c r="C2" s="7"/>
      <c r="D2" s="7"/>
      <c r="E2" s="7"/>
      <c r="F2" s="8"/>
      <c r="G2" s="5"/>
      <c r="H2" s="5"/>
      <c r="I2" s="5"/>
      <c r="J2" s="5"/>
      <c r="K2" s="5"/>
      <c r="L2" s="5"/>
      <c r="M2" s="5"/>
      <c r="N2" s="9" t="s">
        <v>1</v>
      </c>
      <c r="O2" s="9"/>
      <c r="P2" s="9"/>
    </row>
    <row r="3" customFormat="false" ht="20.35" hidden="false" customHeight="true" outlineLevel="0" collapsed="false">
      <c r="A3" s="0"/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customFormat="false" ht="13.8" hidden="false" customHeight="false" outlineLevel="0" collapsed="false">
      <c r="A4" s="0"/>
      <c r="B4" s="0"/>
      <c r="C4" s="0"/>
      <c r="D4" s="0"/>
      <c r="E4" s="0"/>
      <c r="F4" s="11"/>
      <c r="G4" s="5"/>
      <c r="H4" s="5"/>
      <c r="I4" s="5"/>
      <c r="J4" s="5"/>
      <c r="K4" s="5"/>
      <c r="L4" s="5"/>
      <c r="M4" s="5"/>
      <c r="N4" s="5"/>
      <c r="O4" s="5"/>
      <c r="P4" s="5"/>
    </row>
    <row r="5" customFormat="false" ht="13.8" hidden="false" customHeight="true" outlineLevel="0" collapsed="false">
      <c r="A5" s="7" t="s">
        <v>3</v>
      </c>
      <c r="B5" s="7"/>
      <c r="C5" s="7"/>
      <c r="D5" s="7"/>
      <c r="E5" s="7"/>
      <c r="F5" s="11"/>
      <c r="G5" s="5"/>
      <c r="H5" s="5"/>
      <c r="I5" s="5"/>
      <c r="J5" s="5"/>
      <c r="K5" s="5"/>
      <c r="L5" s="5"/>
      <c r="M5" s="5"/>
      <c r="N5" s="5"/>
      <c r="O5" s="5"/>
      <c r="P5" s="5"/>
    </row>
    <row r="6" customFormat="false" ht="13.8" hidden="false" customHeight="false" outlineLevel="0" collapsed="false">
      <c r="A6" s="7"/>
      <c r="B6" s="7"/>
      <c r="C6" s="7"/>
      <c r="D6" s="7"/>
      <c r="E6" s="7"/>
      <c r="F6" s="11"/>
      <c r="G6" s="5"/>
      <c r="H6" s="5"/>
      <c r="I6" s="5"/>
      <c r="J6" s="5"/>
      <c r="K6" s="0"/>
      <c r="L6" s="0"/>
      <c r="M6" s="0"/>
      <c r="N6" s="0"/>
      <c r="O6" s="0"/>
      <c r="P6" s="0"/>
    </row>
    <row r="7" customFormat="false" ht="13.8" hidden="false" customHeight="false" outlineLevel="0" collapsed="false">
      <c r="A7" s="11"/>
      <c r="B7" s="11"/>
      <c r="C7" s="11"/>
      <c r="D7" s="11"/>
      <c r="E7" s="11"/>
      <c r="F7" s="11"/>
      <c r="G7" s="5"/>
      <c r="H7" s="5"/>
      <c r="I7" s="5"/>
      <c r="J7" s="5"/>
      <c r="K7" s="0" t="s">
        <v>4</v>
      </c>
      <c r="L7" s="0"/>
      <c r="M7" s="0"/>
      <c r="N7" s="12"/>
      <c r="O7" s="12"/>
      <c r="P7" s="0" t="s">
        <v>5</v>
      </c>
    </row>
    <row r="8" customFormat="false" ht="13.8" hidden="false" customHeight="false" outlineLevel="0" collapsed="false">
      <c r="A8" s="11"/>
      <c r="B8" s="11"/>
      <c r="C8" s="11"/>
      <c r="D8" s="11"/>
      <c r="E8" s="11"/>
      <c r="F8" s="11"/>
      <c r="G8" s="5"/>
      <c r="H8" s="5"/>
      <c r="I8" s="5"/>
      <c r="J8" s="5"/>
      <c r="K8" s="5" t="s">
        <v>6</v>
      </c>
      <c r="L8" s="5"/>
      <c r="M8" s="5"/>
      <c r="N8" s="5" t="s">
        <v>7</v>
      </c>
      <c r="O8" s="13"/>
      <c r="P8" s="13"/>
    </row>
    <row r="9" customFormat="false" ht="13.8" hidden="false" customHeight="false" outlineLevel="0" collapsed="false">
      <c r="A9" s="11"/>
      <c r="B9" s="11"/>
      <c r="C9" s="11"/>
      <c r="D9" s="11"/>
      <c r="E9" s="11"/>
      <c r="F9" s="11"/>
      <c r="G9" s="5"/>
      <c r="H9" s="5"/>
      <c r="I9" s="5"/>
      <c r="J9" s="5"/>
      <c r="K9" s="5"/>
      <c r="L9" s="5"/>
      <c r="M9" s="5"/>
      <c r="N9" s="5"/>
      <c r="O9" s="5"/>
      <c r="P9" s="5"/>
    </row>
    <row r="10" s="17" customFormat="true" ht="12.75" hidden="false" customHeight="true" outlineLevel="0" collapsed="false">
      <c r="A10" s="14" t="s">
        <v>8</v>
      </c>
      <c r="B10" s="14" t="s">
        <v>9</v>
      </c>
      <c r="C10" s="14" t="s">
        <v>10</v>
      </c>
      <c r="D10" s="14" t="s">
        <v>11</v>
      </c>
      <c r="E10" s="15" t="s">
        <v>12</v>
      </c>
      <c r="F10" s="16" t="s">
        <v>13</v>
      </c>
      <c r="G10" s="16"/>
      <c r="H10" s="16"/>
      <c r="I10" s="16"/>
      <c r="J10" s="16"/>
      <c r="K10" s="16"/>
      <c r="L10" s="16" t="s">
        <v>14</v>
      </c>
      <c r="M10" s="16"/>
      <c r="N10" s="16"/>
      <c r="O10" s="16"/>
      <c r="P10" s="16"/>
      <c r="WVU10" s="0"/>
    </row>
    <row r="11" s="17" customFormat="true" ht="12.75" hidden="false" customHeight="true" outlineLevel="0" collapsed="false">
      <c r="A11" s="14"/>
      <c r="B11" s="14"/>
      <c r="C11" s="14"/>
      <c r="D11" s="14"/>
      <c r="E11" s="14"/>
      <c r="F11" s="18" t="s">
        <v>15</v>
      </c>
      <c r="G11" s="18" t="s">
        <v>16</v>
      </c>
      <c r="H11" s="18" t="s">
        <v>17</v>
      </c>
      <c r="I11" s="18" t="s">
        <v>18</v>
      </c>
      <c r="J11" s="18" t="s">
        <v>19</v>
      </c>
      <c r="K11" s="18" t="s">
        <v>20</v>
      </c>
      <c r="L11" s="18" t="s">
        <v>21</v>
      </c>
      <c r="M11" s="18" t="s">
        <v>17</v>
      </c>
      <c r="N11" s="18" t="s">
        <v>18</v>
      </c>
      <c r="O11" s="18" t="s">
        <v>19</v>
      </c>
      <c r="P11" s="18" t="s">
        <v>22</v>
      </c>
      <c r="WVU11" s="0"/>
    </row>
    <row r="12" s="19" customFormat="true" ht="73.25" hidden="false" customHeight="true" outlineLevel="0" collapsed="false">
      <c r="A12" s="14"/>
      <c r="B12" s="14"/>
      <c r="C12" s="14"/>
      <c r="D12" s="14"/>
      <c r="E12" s="1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WVU12" s="0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="19" customFormat="true" ht="13.8" hidden="false" customHeight="true" outlineLevel="0" collapsed="false">
      <c r="A13" s="20" t="s">
        <v>23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WVU13" s="0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  <c r="XFB13" s="17"/>
      <c r="XFC13" s="17"/>
      <c r="XFD13" s="17"/>
    </row>
    <row r="14" s="19" customFormat="true" ht="24.4" hidden="false" customHeight="true" outlineLevel="0" collapsed="false">
      <c r="A14" s="21" t="n">
        <v>1</v>
      </c>
      <c r="B14" s="22" t="s">
        <v>24</v>
      </c>
      <c r="C14" s="21" t="s">
        <v>25</v>
      </c>
      <c r="D14" s="21" t="n">
        <v>80</v>
      </c>
      <c r="E14" s="21"/>
      <c r="F14" s="21"/>
      <c r="G14" s="23"/>
      <c r="H14" s="23"/>
      <c r="I14" s="23"/>
      <c r="J14" s="23"/>
      <c r="K14" s="23"/>
      <c r="L14" s="23"/>
      <c r="M14" s="23"/>
      <c r="N14" s="23"/>
      <c r="O14" s="23"/>
      <c r="P14" s="23"/>
      <c r="WVU14" s="0"/>
    </row>
    <row r="15" s="19" customFormat="true" ht="24.4" hidden="false" customHeight="false" outlineLevel="0" collapsed="false">
      <c r="A15" s="24" t="n">
        <f aca="false">A14+1</f>
        <v>2</v>
      </c>
      <c r="B15" s="22" t="s">
        <v>26</v>
      </c>
      <c r="C15" s="21" t="s">
        <v>25</v>
      </c>
      <c r="D15" s="25" t="n">
        <v>50</v>
      </c>
      <c r="E15" s="21"/>
      <c r="F15" s="21"/>
      <c r="G15" s="23"/>
      <c r="H15" s="23"/>
      <c r="I15" s="23"/>
      <c r="J15" s="23"/>
      <c r="K15" s="23"/>
      <c r="L15" s="23"/>
      <c r="M15" s="23"/>
      <c r="N15" s="23"/>
      <c r="O15" s="23"/>
      <c r="P15" s="23"/>
      <c r="WVU15" s="0"/>
    </row>
    <row r="16" s="19" customFormat="true" ht="13.8" hidden="false" customHeight="false" outlineLevel="0" collapsed="false">
      <c r="A16" s="24" t="n">
        <f aca="false">A15+1</f>
        <v>3</v>
      </c>
      <c r="B16" s="22" t="s">
        <v>27</v>
      </c>
      <c r="C16" s="21" t="s">
        <v>28</v>
      </c>
      <c r="D16" s="25" t="n">
        <v>10</v>
      </c>
      <c r="E16" s="21"/>
      <c r="F16" s="21"/>
      <c r="G16" s="23"/>
      <c r="H16" s="23"/>
      <c r="I16" s="23"/>
      <c r="J16" s="23"/>
      <c r="K16" s="23"/>
      <c r="L16" s="23"/>
      <c r="M16" s="23"/>
      <c r="N16" s="23"/>
      <c r="O16" s="23"/>
      <c r="P16" s="23"/>
      <c r="WVU16" s="0"/>
    </row>
    <row r="17" s="19" customFormat="true" ht="13.8" hidden="false" customHeight="false" outlineLevel="0" collapsed="false">
      <c r="A17" s="24" t="n">
        <f aca="false">A16+1</f>
        <v>4</v>
      </c>
      <c r="B17" s="22" t="s">
        <v>29</v>
      </c>
      <c r="C17" s="21" t="s">
        <v>30</v>
      </c>
      <c r="D17" s="25" t="n">
        <v>2</v>
      </c>
      <c r="E17" s="21"/>
      <c r="F17" s="21"/>
      <c r="G17" s="23"/>
      <c r="H17" s="23"/>
      <c r="I17" s="23"/>
      <c r="J17" s="23"/>
      <c r="K17" s="23"/>
      <c r="L17" s="23"/>
      <c r="M17" s="23"/>
      <c r="N17" s="23"/>
      <c r="O17" s="23"/>
      <c r="P17" s="23"/>
      <c r="WVU17" s="0"/>
    </row>
    <row r="18" s="19" customFormat="true" ht="13.8" hidden="false" customHeight="false" outlineLevel="0" collapsed="false">
      <c r="A18" s="24" t="n">
        <f aca="false">A17+1</f>
        <v>5</v>
      </c>
      <c r="B18" s="22" t="s">
        <v>31</v>
      </c>
      <c r="C18" s="21" t="s">
        <v>30</v>
      </c>
      <c r="D18" s="25" t="n">
        <v>2</v>
      </c>
      <c r="E18" s="21"/>
      <c r="F18" s="21"/>
      <c r="G18" s="23"/>
      <c r="H18" s="23"/>
      <c r="I18" s="23"/>
      <c r="J18" s="23"/>
      <c r="K18" s="23"/>
      <c r="L18" s="23"/>
      <c r="M18" s="23"/>
      <c r="N18" s="23"/>
      <c r="O18" s="23"/>
      <c r="P18" s="23"/>
      <c r="WVU18" s="0"/>
    </row>
    <row r="19" s="19" customFormat="true" ht="13.8" hidden="false" customHeight="false" outlineLevel="0" collapsed="false">
      <c r="A19" s="24" t="n">
        <f aca="false">A18+1</f>
        <v>6</v>
      </c>
      <c r="B19" s="26" t="s">
        <v>32</v>
      </c>
      <c r="C19" s="27" t="s">
        <v>33</v>
      </c>
      <c r="D19" s="28" t="n">
        <f aca="false">0.09*0.09*3.1416*(D14+D15)*2</f>
        <v>6.6162096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WVU19" s="0"/>
    </row>
    <row r="20" s="19" customFormat="true" ht="13.8" hidden="false" customHeight="false" outlineLevel="0" collapsed="false">
      <c r="A20" s="24" t="n">
        <f aca="false">A19+1</f>
        <v>7</v>
      </c>
      <c r="B20" s="26" t="s">
        <v>34</v>
      </c>
      <c r="C20" s="27" t="s">
        <v>33</v>
      </c>
      <c r="D20" s="28" t="n">
        <v>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WVU20" s="0"/>
    </row>
    <row r="21" s="19" customFormat="true" ht="13.8" hidden="false" customHeight="false" outlineLevel="0" collapsed="false">
      <c r="A21" s="24" t="n">
        <f aca="false">A20+1</f>
        <v>8</v>
      </c>
      <c r="B21" s="26" t="s">
        <v>35</v>
      </c>
      <c r="C21" s="27" t="s">
        <v>30</v>
      </c>
      <c r="D21" s="29" t="n">
        <v>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WVU21" s="0"/>
    </row>
    <row r="22" s="19" customFormat="true" ht="13.8" hidden="false" customHeight="false" outlineLevel="0" collapsed="false">
      <c r="A22" s="24" t="n">
        <f aca="false">A21+1</f>
        <v>9</v>
      </c>
      <c r="B22" s="26" t="s">
        <v>36</v>
      </c>
      <c r="C22" s="27" t="s">
        <v>30</v>
      </c>
      <c r="D22" s="29" t="n">
        <v>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WVU22" s="0"/>
    </row>
    <row r="23" s="19" customFormat="true" ht="13.8" hidden="false" customHeight="false" outlineLevel="0" collapsed="false">
      <c r="A23" s="24" t="n">
        <f aca="false">A22+1</f>
        <v>10</v>
      </c>
      <c r="B23" s="26" t="s">
        <v>37</v>
      </c>
      <c r="C23" s="27" t="s">
        <v>30</v>
      </c>
      <c r="D23" s="29" t="n">
        <v>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WVU23" s="0"/>
    </row>
    <row r="24" s="19" customFormat="true" ht="13.8" hidden="false" customHeight="false" outlineLevel="0" collapsed="false">
      <c r="A24" s="24" t="n">
        <f aca="false">A23+1</f>
        <v>11</v>
      </c>
      <c r="B24" s="26" t="s">
        <v>38</v>
      </c>
      <c r="C24" s="27" t="s">
        <v>39</v>
      </c>
      <c r="D24" s="29" t="n">
        <v>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WVU24" s="0"/>
    </row>
    <row r="25" s="17" customFormat="true" ht="12.75" hidden="false" customHeight="true" outlineLevel="0" collapsed="false">
      <c r="A25" s="20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WVU25" s="0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  <c r="XFD25" s="19"/>
    </row>
    <row r="26" customFormat="false" ht="23.85" hidden="false" customHeight="false" outlineLevel="0" collapsed="false">
      <c r="A26" s="30" t="n">
        <v>1</v>
      </c>
      <c r="B26" s="31" t="s">
        <v>41</v>
      </c>
      <c r="C26" s="30" t="s">
        <v>39</v>
      </c>
      <c r="D26" s="30" t="n">
        <v>2</v>
      </c>
      <c r="E26" s="21" t="s">
        <v>42</v>
      </c>
      <c r="F26" s="21"/>
      <c r="G26" s="32"/>
      <c r="H26" s="32"/>
      <c r="I26" s="32"/>
      <c r="J26" s="32"/>
      <c r="K26" s="32"/>
      <c r="L26" s="32"/>
      <c r="M26" s="32"/>
      <c r="N26" s="32"/>
      <c r="O26" s="32"/>
      <c r="P26" s="32"/>
      <c r="WVV26" s="19"/>
      <c r="WVW26" s="19"/>
      <c r="WVX26" s="19"/>
      <c r="WVY26" s="19"/>
      <c r="WVZ26" s="19"/>
      <c r="WWA26" s="19"/>
      <c r="WWB26" s="19"/>
      <c r="WWC26" s="19"/>
      <c r="WWD26" s="19"/>
      <c r="WWE26" s="19"/>
      <c r="WWF26" s="19"/>
      <c r="WWG26" s="19"/>
      <c r="WWH26" s="19"/>
      <c r="WWI26" s="19"/>
      <c r="WWJ26" s="19"/>
      <c r="WWK26" s="19"/>
      <c r="WWL26" s="19"/>
      <c r="WWM26" s="19"/>
      <c r="WWN26" s="19"/>
      <c r="WWO26" s="19"/>
      <c r="WWP26" s="19"/>
      <c r="WWQ26" s="19"/>
      <c r="WWR26" s="19"/>
      <c r="WWS26" s="19"/>
      <c r="WWT26" s="19"/>
      <c r="WWU26" s="19"/>
      <c r="WWV26" s="19"/>
      <c r="WWW26" s="19"/>
      <c r="WWX26" s="19"/>
      <c r="WWY26" s="19"/>
      <c r="WWZ26" s="19"/>
      <c r="WXA26" s="19"/>
      <c r="WXB26" s="19"/>
      <c r="WXC26" s="19"/>
      <c r="WXD26" s="19"/>
      <c r="WXE26" s="19"/>
      <c r="WXF26" s="19"/>
      <c r="WXG26" s="19"/>
      <c r="WXH26" s="19"/>
      <c r="WXI26" s="19"/>
      <c r="WXJ26" s="19"/>
      <c r="WXK26" s="19"/>
      <c r="WXL26" s="19"/>
      <c r="WXM26" s="19"/>
      <c r="WXN26" s="19"/>
      <c r="WXO26" s="19"/>
      <c r="WXP26" s="19"/>
      <c r="WXQ26" s="19"/>
      <c r="WXR26" s="19"/>
      <c r="WXS26" s="19"/>
      <c r="WXT26" s="19"/>
      <c r="WXU26" s="19"/>
      <c r="WXV26" s="19"/>
      <c r="WXW26" s="19"/>
      <c r="WXX26" s="19"/>
      <c r="WXY26" s="19"/>
      <c r="WXZ26" s="19"/>
      <c r="WYA26" s="19"/>
      <c r="WYB26" s="19"/>
      <c r="WYC26" s="19"/>
      <c r="WYD26" s="19"/>
      <c r="WYE26" s="19"/>
      <c r="WYF26" s="19"/>
      <c r="WYG26" s="19"/>
      <c r="WYH26" s="19"/>
      <c r="WYI26" s="19"/>
      <c r="WYJ26" s="19"/>
      <c r="WYK26" s="19"/>
      <c r="WYL26" s="19"/>
      <c r="WYM26" s="19"/>
      <c r="WYN26" s="19"/>
      <c r="WYO26" s="19"/>
      <c r="WYP26" s="19"/>
      <c r="WYQ26" s="19"/>
      <c r="WYR26" s="19"/>
      <c r="WYS26" s="19"/>
      <c r="WYT26" s="19"/>
      <c r="WYU26" s="19"/>
      <c r="WYV26" s="19"/>
      <c r="WYW26" s="19"/>
      <c r="WYX26" s="19"/>
      <c r="WYY26" s="19"/>
      <c r="WYZ26" s="19"/>
      <c r="WZA26" s="19"/>
      <c r="WZB26" s="19"/>
      <c r="WZC26" s="19"/>
      <c r="WZD26" s="19"/>
      <c r="WZE26" s="19"/>
      <c r="WZF26" s="19"/>
      <c r="WZG26" s="19"/>
      <c r="WZH26" s="19"/>
      <c r="WZI26" s="19"/>
      <c r="WZJ26" s="19"/>
      <c r="WZK26" s="19"/>
      <c r="WZL26" s="19"/>
      <c r="WZM26" s="19"/>
      <c r="WZN26" s="19"/>
      <c r="WZO26" s="19"/>
      <c r="WZP26" s="19"/>
      <c r="WZQ26" s="19"/>
      <c r="WZR26" s="19"/>
      <c r="WZS26" s="19"/>
      <c r="WZT26" s="19"/>
      <c r="WZU26" s="19"/>
      <c r="WZV26" s="19"/>
      <c r="WZW26" s="19"/>
      <c r="WZX26" s="19"/>
      <c r="WZY26" s="19"/>
      <c r="WZZ26" s="19"/>
      <c r="XAA26" s="19"/>
      <c r="XAB26" s="19"/>
      <c r="XAC26" s="19"/>
      <c r="XAD26" s="19"/>
      <c r="XAE26" s="19"/>
      <c r="XAF26" s="19"/>
      <c r="XAG26" s="19"/>
      <c r="XAH26" s="19"/>
      <c r="XAI26" s="19"/>
      <c r="XAJ26" s="19"/>
      <c r="XAK26" s="19"/>
      <c r="XAL26" s="19"/>
      <c r="XAM26" s="19"/>
      <c r="XAN26" s="19"/>
      <c r="XAO26" s="19"/>
      <c r="XAP26" s="19"/>
      <c r="XAQ26" s="19"/>
      <c r="XAR26" s="19"/>
      <c r="XAS26" s="19"/>
      <c r="XAT26" s="19"/>
      <c r="XAU26" s="19"/>
      <c r="XAV26" s="19"/>
      <c r="XAW26" s="19"/>
      <c r="XAX26" s="19"/>
      <c r="XAY26" s="19"/>
      <c r="XAZ26" s="19"/>
      <c r="XBA26" s="19"/>
      <c r="XBB26" s="19"/>
      <c r="XBC26" s="19"/>
      <c r="XBD26" s="19"/>
      <c r="XBE26" s="19"/>
      <c r="XBF26" s="19"/>
      <c r="XBG26" s="19"/>
      <c r="XBH26" s="19"/>
      <c r="XBI26" s="19"/>
      <c r="XBJ26" s="19"/>
      <c r="XBK26" s="19"/>
      <c r="XBL26" s="19"/>
      <c r="XBM26" s="19"/>
      <c r="XBN26" s="19"/>
      <c r="XBO26" s="19"/>
      <c r="XBP26" s="19"/>
      <c r="XBQ26" s="19"/>
      <c r="XBR26" s="19"/>
      <c r="XBS26" s="19"/>
      <c r="XBT26" s="19"/>
      <c r="XBU26" s="19"/>
      <c r="XBV26" s="19"/>
      <c r="XBW26" s="19"/>
      <c r="XBX26" s="19"/>
      <c r="XBY26" s="19"/>
      <c r="XBZ26" s="19"/>
      <c r="XCA26" s="19"/>
      <c r="XCB26" s="19"/>
      <c r="XCC26" s="19"/>
      <c r="XCD26" s="19"/>
      <c r="XCE26" s="19"/>
      <c r="XCF26" s="19"/>
      <c r="XCG26" s="19"/>
      <c r="XCH26" s="19"/>
      <c r="XCI26" s="19"/>
      <c r="XCJ26" s="19"/>
      <c r="XCK26" s="19"/>
      <c r="XCL26" s="19"/>
      <c r="XCM26" s="19"/>
      <c r="XCN26" s="19"/>
      <c r="XCO26" s="19"/>
      <c r="XCP26" s="19"/>
      <c r="XCQ26" s="19"/>
      <c r="XCR26" s="19"/>
      <c r="XCS26" s="19"/>
      <c r="XCT26" s="19"/>
      <c r="XCU26" s="19"/>
      <c r="XCV26" s="19"/>
      <c r="XCW26" s="19"/>
      <c r="XCX26" s="19"/>
      <c r="XCY26" s="19"/>
      <c r="XCZ26" s="19"/>
      <c r="XDA26" s="19"/>
      <c r="XDB26" s="19"/>
      <c r="XDC26" s="19"/>
      <c r="XDD26" s="19"/>
      <c r="XDE26" s="19"/>
      <c r="XDF26" s="19"/>
      <c r="XDG26" s="19"/>
      <c r="XDH26" s="19"/>
      <c r="XDI26" s="19"/>
      <c r="XDJ26" s="19"/>
      <c r="XDK26" s="19"/>
      <c r="XDL26" s="19"/>
      <c r="XDM26" s="19"/>
      <c r="XDN26" s="19"/>
      <c r="XDO26" s="19"/>
      <c r="XDP26" s="19"/>
      <c r="XDQ26" s="19"/>
      <c r="XDR26" s="19"/>
      <c r="XDS26" s="19"/>
      <c r="XDT26" s="19"/>
      <c r="XDU26" s="19"/>
      <c r="XDV26" s="19"/>
      <c r="XDW26" s="19"/>
      <c r="XDX26" s="19"/>
      <c r="XDY26" s="19"/>
      <c r="XDZ26" s="19"/>
      <c r="XEA26" s="19"/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  <c r="XFB26" s="19"/>
      <c r="XFC26" s="19"/>
      <c r="XFD26" s="19"/>
    </row>
    <row r="27" customFormat="false" ht="23.85" hidden="false" customHeight="false" outlineLevel="0" collapsed="false">
      <c r="A27" s="30" t="n">
        <f aca="false">A26+1</f>
        <v>2</v>
      </c>
      <c r="B27" s="31" t="s">
        <v>43</v>
      </c>
      <c r="C27" s="30" t="s">
        <v>39</v>
      </c>
      <c r="D27" s="30" t="n">
        <v>1</v>
      </c>
      <c r="E27" s="21" t="s">
        <v>42</v>
      </c>
      <c r="F27" s="21"/>
      <c r="G27" s="32"/>
      <c r="H27" s="32"/>
      <c r="I27" s="32"/>
      <c r="J27" s="32"/>
      <c r="K27" s="32"/>
      <c r="L27" s="32"/>
      <c r="M27" s="32"/>
      <c r="N27" s="32"/>
      <c r="O27" s="32"/>
      <c r="P27" s="32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  <c r="XFA27" s="17"/>
      <c r="XFB27" s="17"/>
      <c r="XFC27" s="17"/>
      <c r="XFD27" s="17"/>
    </row>
    <row r="28" customFormat="false" ht="23.85" hidden="false" customHeight="false" outlineLevel="0" collapsed="false">
      <c r="A28" s="30" t="n">
        <f aca="false">A27+1</f>
        <v>3</v>
      </c>
      <c r="B28" s="31" t="s">
        <v>44</v>
      </c>
      <c r="C28" s="30" t="s">
        <v>39</v>
      </c>
      <c r="D28" s="30" t="n">
        <v>24</v>
      </c>
      <c r="E28" s="21" t="s">
        <v>42</v>
      </c>
      <c r="F28" s="21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customFormat="false" ht="23.85" hidden="false" customHeight="false" outlineLevel="0" collapsed="false">
      <c r="A29" s="30" t="n">
        <f aca="false">A28+1</f>
        <v>4</v>
      </c>
      <c r="B29" s="31" t="s">
        <v>45</v>
      </c>
      <c r="C29" s="30" t="s">
        <v>39</v>
      </c>
      <c r="D29" s="30" t="n">
        <v>2</v>
      </c>
      <c r="E29" s="21" t="s">
        <v>42</v>
      </c>
      <c r="F29" s="21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customFormat="false" ht="23.85" hidden="false" customHeight="false" outlineLevel="0" collapsed="false">
      <c r="A30" s="30" t="n">
        <f aca="false">A29+1</f>
        <v>5</v>
      </c>
      <c r="B30" s="31" t="s">
        <v>46</v>
      </c>
      <c r="C30" s="30" t="s">
        <v>39</v>
      </c>
      <c r="D30" s="30" t="n">
        <v>100</v>
      </c>
      <c r="E30" s="21" t="s">
        <v>42</v>
      </c>
      <c r="F30" s="21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customFormat="false" ht="23.85" hidden="false" customHeight="false" outlineLevel="0" collapsed="false">
      <c r="A31" s="30" t="n">
        <f aca="false">A30+1</f>
        <v>6</v>
      </c>
      <c r="B31" s="31" t="s">
        <v>47</v>
      </c>
      <c r="C31" s="30" t="s">
        <v>39</v>
      </c>
      <c r="D31" s="30" t="n">
        <v>2</v>
      </c>
      <c r="E31" s="21" t="s">
        <v>42</v>
      </c>
      <c r="F31" s="21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customFormat="false" ht="23.85" hidden="false" customHeight="false" outlineLevel="0" collapsed="false">
      <c r="A32" s="30" t="n">
        <f aca="false">A31+1</f>
        <v>7</v>
      </c>
      <c r="B32" s="31" t="s">
        <v>48</v>
      </c>
      <c r="C32" s="30" t="s">
        <v>39</v>
      </c>
      <c r="D32" s="30" t="n">
        <v>2</v>
      </c>
      <c r="E32" s="21" t="s">
        <v>42</v>
      </c>
      <c r="F32" s="21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customFormat="false" ht="23.85" hidden="false" customHeight="false" outlineLevel="0" collapsed="false">
      <c r="A33" s="30" t="n">
        <f aca="false">A32+1</f>
        <v>8</v>
      </c>
      <c r="B33" s="31" t="s">
        <v>49</v>
      </c>
      <c r="C33" s="30" t="s">
        <v>39</v>
      </c>
      <c r="D33" s="30" t="n">
        <v>2</v>
      </c>
      <c r="E33" s="21" t="s">
        <v>42</v>
      </c>
      <c r="F33" s="21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customFormat="false" ht="23.85" hidden="false" customHeight="false" outlineLevel="0" collapsed="false">
      <c r="A34" s="30"/>
      <c r="B34" s="31" t="s">
        <v>50</v>
      </c>
      <c r="C34" s="30" t="s">
        <v>39</v>
      </c>
      <c r="D34" s="30" t="n">
        <v>3</v>
      </c>
      <c r="E34" s="21" t="s">
        <v>42</v>
      </c>
      <c r="F34" s="21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customFormat="false" ht="23.85" hidden="false" customHeight="false" outlineLevel="0" collapsed="false">
      <c r="A35" s="30" t="n">
        <f aca="false">A33+1</f>
        <v>9</v>
      </c>
      <c r="B35" s="31" t="s">
        <v>51</v>
      </c>
      <c r="C35" s="30" t="s">
        <v>39</v>
      </c>
      <c r="D35" s="30" t="n">
        <v>12</v>
      </c>
      <c r="E35" s="21" t="s">
        <v>42</v>
      </c>
      <c r="F35" s="21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customFormat="false" ht="13.8" hidden="false" customHeight="false" outlineLevel="0" collapsed="false">
      <c r="A36" s="30" t="n">
        <f aca="false">A35+1</f>
        <v>10</v>
      </c>
      <c r="B36" s="31" t="s">
        <v>52</v>
      </c>
      <c r="C36" s="30" t="s">
        <v>39</v>
      </c>
      <c r="D36" s="30" t="n">
        <v>2</v>
      </c>
      <c r="E36" s="21" t="s">
        <v>42</v>
      </c>
      <c r="F36" s="21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customFormat="false" ht="13.8" hidden="false" customHeight="false" outlineLevel="0" collapsed="false">
      <c r="A37" s="30" t="n">
        <f aca="false">A36+1</f>
        <v>11</v>
      </c>
      <c r="B37" s="33" t="s">
        <v>53</v>
      </c>
      <c r="C37" s="30" t="s">
        <v>39</v>
      </c>
      <c r="D37" s="30" t="n">
        <v>1</v>
      </c>
      <c r="E37" s="21" t="s">
        <v>42</v>
      </c>
      <c r="F37" s="21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customFormat="false" ht="13.8" hidden="false" customHeight="false" outlineLevel="0" collapsed="false">
      <c r="A38" s="30" t="n">
        <f aca="false">A37+1</f>
        <v>12</v>
      </c>
      <c r="B38" s="33" t="s">
        <v>54</v>
      </c>
      <c r="C38" s="30" t="s">
        <v>39</v>
      </c>
      <c r="D38" s="30" t="n">
        <v>1</v>
      </c>
      <c r="E38" s="21" t="s">
        <v>42</v>
      </c>
      <c r="F38" s="21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customFormat="false" ht="13.8" hidden="false" customHeight="false" outlineLevel="0" collapsed="false">
      <c r="A39" s="30" t="n">
        <f aca="false">A38+1</f>
        <v>13</v>
      </c>
      <c r="B39" s="33" t="s">
        <v>55</v>
      </c>
      <c r="C39" s="30" t="s">
        <v>39</v>
      </c>
      <c r="D39" s="30" t="n">
        <v>4</v>
      </c>
      <c r="E39" s="21" t="s">
        <v>42</v>
      </c>
      <c r="F39" s="21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customFormat="false" ht="13.8" hidden="false" customHeight="false" outlineLevel="0" collapsed="false">
      <c r="A40" s="30" t="n">
        <f aca="false">A39+1</f>
        <v>14</v>
      </c>
      <c r="B40" s="33" t="s">
        <v>56</v>
      </c>
      <c r="C40" s="30" t="s">
        <v>39</v>
      </c>
      <c r="D40" s="30" t="n">
        <v>2</v>
      </c>
      <c r="E40" s="21" t="s">
        <v>42</v>
      </c>
      <c r="F40" s="21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customFormat="false" ht="13.8" hidden="false" customHeight="false" outlineLevel="0" collapsed="false">
      <c r="A41" s="30" t="n">
        <f aca="false">A40+1</f>
        <v>15</v>
      </c>
      <c r="B41" s="33" t="s">
        <v>57</v>
      </c>
      <c r="C41" s="30" t="s">
        <v>39</v>
      </c>
      <c r="D41" s="30" t="n">
        <v>4</v>
      </c>
      <c r="E41" s="21" t="s">
        <v>42</v>
      </c>
      <c r="F41" s="21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customFormat="false" ht="13.8" hidden="false" customHeight="false" outlineLevel="0" collapsed="false">
      <c r="A42" s="30" t="n">
        <f aca="false">A41+1</f>
        <v>16</v>
      </c>
      <c r="B42" s="33" t="s">
        <v>58</v>
      </c>
      <c r="C42" s="30" t="s">
        <v>39</v>
      </c>
      <c r="D42" s="30" t="n">
        <v>2</v>
      </c>
      <c r="E42" s="21"/>
      <c r="F42" s="21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customFormat="false" ht="13.8" hidden="false" customHeight="false" outlineLevel="0" collapsed="false">
      <c r="A43" s="30" t="n">
        <f aca="false">A42+1</f>
        <v>17</v>
      </c>
      <c r="B43" s="33" t="s">
        <v>59</v>
      </c>
      <c r="C43" s="30" t="s">
        <v>39</v>
      </c>
      <c r="D43" s="30" t="n">
        <v>1</v>
      </c>
      <c r="E43" s="21" t="s">
        <v>42</v>
      </c>
      <c r="F43" s="21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customFormat="false" ht="13.8" hidden="false" customHeight="false" outlineLevel="0" collapsed="false">
      <c r="A44" s="30" t="n">
        <f aca="false">A43+1</f>
        <v>18</v>
      </c>
      <c r="B44" s="33" t="s">
        <v>60</v>
      </c>
      <c r="C44" s="30" t="s">
        <v>39</v>
      </c>
      <c r="D44" s="30" t="n">
        <v>1</v>
      </c>
      <c r="E44" s="21" t="s">
        <v>42</v>
      </c>
      <c r="F44" s="21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customFormat="false" ht="13.8" hidden="false" customHeight="false" outlineLevel="0" collapsed="false">
      <c r="A45" s="30" t="n">
        <f aca="false">A44+1</f>
        <v>19</v>
      </c>
      <c r="B45" s="33" t="s">
        <v>61</v>
      </c>
      <c r="C45" s="30" t="s">
        <v>39</v>
      </c>
      <c r="D45" s="30" t="n">
        <v>2</v>
      </c>
      <c r="E45" s="21" t="s">
        <v>42</v>
      </c>
      <c r="F45" s="21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customFormat="false" ht="13.8" hidden="false" customHeight="false" outlineLevel="0" collapsed="false">
      <c r="A46" s="30" t="n">
        <f aca="false">A45+1</f>
        <v>20</v>
      </c>
      <c r="B46" s="33" t="s">
        <v>62</v>
      </c>
      <c r="C46" s="30" t="s">
        <v>39</v>
      </c>
      <c r="D46" s="30" t="n">
        <v>2</v>
      </c>
      <c r="E46" s="21" t="s">
        <v>42</v>
      </c>
      <c r="F46" s="21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customFormat="false" ht="13.8" hidden="false" customHeight="false" outlineLevel="0" collapsed="false">
      <c r="A47" s="30" t="n">
        <f aca="false">A46+1</f>
        <v>21</v>
      </c>
      <c r="B47" s="33" t="s">
        <v>63</v>
      </c>
      <c r="C47" s="30" t="s">
        <v>39</v>
      </c>
      <c r="D47" s="30" t="n">
        <v>2</v>
      </c>
      <c r="E47" s="21" t="s">
        <v>42</v>
      </c>
      <c r="F47" s="21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customFormat="false" ht="13.8" hidden="false" customHeight="false" outlineLevel="0" collapsed="false">
      <c r="A48" s="30" t="n">
        <f aca="false">A47+1</f>
        <v>22</v>
      </c>
      <c r="B48" s="33" t="s">
        <v>64</v>
      </c>
      <c r="C48" s="30" t="s">
        <v>39</v>
      </c>
      <c r="D48" s="30" t="n">
        <v>2</v>
      </c>
      <c r="E48" s="21" t="s">
        <v>42</v>
      </c>
      <c r="F48" s="21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customFormat="false" ht="13.8" hidden="false" customHeight="false" outlineLevel="0" collapsed="false">
      <c r="A49" s="30" t="n">
        <f aca="false">A48+1</f>
        <v>23</v>
      </c>
      <c r="B49" s="33" t="s">
        <v>65</v>
      </c>
      <c r="C49" s="30" t="s">
        <v>39</v>
      </c>
      <c r="D49" s="30" t="n">
        <v>1</v>
      </c>
      <c r="E49" s="21" t="s">
        <v>42</v>
      </c>
      <c r="F49" s="21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customFormat="false" ht="13.8" hidden="false" customHeight="false" outlineLevel="0" collapsed="false">
      <c r="A50" s="30" t="n">
        <f aca="false">A49+1</f>
        <v>24</v>
      </c>
      <c r="B50" s="33" t="s">
        <v>66</v>
      </c>
      <c r="C50" s="30" t="s">
        <v>39</v>
      </c>
      <c r="D50" s="30" t="n">
        <v>1</v>
      </c>
      <c r="E50" s="21" t="s">
        <v>42</v>
      </c>
      <c r="F50" s="21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customFormat="false" ht="13.8" hidden="false" customHeight="false" outlineLevel="0" collapsed="false">
      <c r="A51" s="30" t="n">
        <f aca="false">A50+1</f>
        <v>25</v>
      </c>
      <c r="B51" s="33" t="s">
        <v>67</v>
      </c>
      <c r="C51" s="30" t="s">
        <v>39</v>
      </c>
      <c r="D51" s="30" t="n">
        <v>4</v>
      </c>
      <c r="E51" s="21" t="s">
        <v>42</v>
      </c>
      <c r="F51" s="21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customFormat="false" ht="13.8" hidden="false" customHeight="false" outlineLevel="0" collapsed="false">
      <c r="A52" s="30" t="n">
        <f aca="false">A51+1</f>
        <v>26</v>
      </c>
      <c r="B52" s="33" t="s">
        <v>68</v>
      </c>
      <c r="C52" s="30" t="s">
        <v>39</v>
      </c>
      <c r="D52" s="30" t="n">
        <v>14</v>
      </c>
      <c r="E52" s="21" t="s">
        <v>42</v>
      </c>
      <c r="F52" s="21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customFormat="false" ht="13.8" hidden="false" customHeight="false" outlineLevel="0" collapsed="false">
      <c r="A53" s="30" t="n">
        <f aca="false">A52+1</f>
        <v>27</v>
      </c>
      <c r="B53" s="33" t="s">
        <v>69</v>
      </c>
      <c r="C53" s="30" t="s">
        <v>39</v>
      </c>
      <c r="D53" s="30" t="n">
        <v>4</v>
      </c>
      <c r="E53" s="21" t="s">
        <v>42</v>
      </c>
      <c r="F53" s="21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customFormat="false" ht="13.8" hidden="false" customHeight="false" outlineLevel="0" collapsed="false">
      <c r="A54" s="30" t="n">
        <f aca="false">A53+1</f>
        <v>28</v>
      </c>
      <c r="B54" s="33" t="s">
        <v>70</v>
      </c>
      <c r="C54" s="30" t="s">
        <v>39</v>
      </c>
      <c r="D54" s="30" t="n">
        <v>2</v>
      </c>
      <c r="E54" s="21" t="s">
        <v>42</v>
      </c>
      <c r="F54" s="21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customFormat="false" ht="13.8" hidden="false" customHeight="false" outlineLevel="0" collapsed="false">
      <c r="A55" s="30" t="n">
        <f aca="false">A54+1</f>
        <v>29</v>
      </c>
      <c r="B55" s="33" t="s">
        <v>71</v>
      </c>
      <c r="C55" s="30" t="s">
        <v>39</v>
      </c>
      <c r="D55" s="30" t="n">
        <v>2</v>
      </c>
      <c r="E55" s="21" t="s">
        <v>42</v>
      </c>
      <c r="F55" s="21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customFormat="false" ht="13.8" hidden="false" customHeight="false" outlineLevel="0" collapsed="false">
      <c r="A56" s="30" t="n">
        <f aca="false">A55+1</f>
        <v>30</v>
      </c>
      <c r="B56" s="33" t="s">
        <v>72</v>
      </c>
      <c r="C56" s="30" t="s">
        <v>39</v>
      </c>
      <c r="D56" s="30" t="n">
        <v>2</v>
      </c>
      <c r="E56" s="21" t="s">
        <v>42</v>
      </c>
      <c r="F56" s="21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customFormat="false" ht="13.8" hidden="false" customHeight="false" outlineLevel="0" collapsed="false">
      <c r="A57" s="30" t="n">
        <f aca="false">A56+1</f>
        <v>31</v>
      </c>
      <c r="B57" s="33" t="s">
        <v>73</v>
      </c>
      <c r="C57" s="30" t="s">
        <v>39</v>
      </c>
      <c r="D57" s="30" t="n">
        <v>2</v>
      </c>
      <c r="E57" s="21" t="s">
        <v>42</v>
      </c>
      <c r="F57" s="21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customFormat="false" ht="13.8" hidden="false" customHeight="false" outlineLevel="0" collapsed="false">
      <c r="A58" s="30" t="n">
        <f aca="false">A57+1</f>
        <v>32</v>
      </c>
      <c r="B58" s="33" t="s">
        <v>74</v>
      </c>
      <c r="C58" s="30" t="s">
        <v>39</v>
      </c>
      <c r="D58" s="30" t="n">
        <v>2</v>
      </c>
      <c r="E58" s="21" t="s">
        <v>42</v>
      </c>
      <c r="F58" s="21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customFormat="false" ht="13.8" hidden="false" customHeight="false" outlineLevel="0" collapsed="false">
      <c r="A59" s="30" t="n">
        <f aca="false">A58+1</f>
        <v>33</v>
      </c>
      <c r="B59" s="33" t="s">
        <v>75</v>
      </c>
      <c r="C59" s="30" t="s">
        <v>39</v>
      </c>
      <c r="D59" s="30" t="n">
        <v>4</v>
      </c>
      <c r="E59" s="21" t="s">
        <v>42</v>
      </c>
      <c r="F59" s="21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customFormat="false" ht="13.8" hidden="false" customHeight="false" outlineLevel="0" collapsed="false">
      <c r="A60" s="30" t="n">
        <f aca="false">A59+1</f>
        <v>34</v>
      </c>
      <c r="B60" s="33" t="s">
        <v>76</v>
      </c>
      <c r="C60" s="30" t="s">
        <v>39</v>
      </c>
      <c r="D60" s="30" t="n">
        <v>6</v>
      </c>
      <c r="E60" s="21" t="s">
        <v>42</v>
      </c>
      <c r="F60" s="21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customFormat="false" ht="13.8" hidden="false" customHeight="false" outlineLevel="0" collapsed="false">
      <c r="A61" s="30" t="n">
        <f aca="false">A60+1</f>
        <v>35</v>
      </c>
      <c r="B61" s="33" t="s">
        <v>77</v>
      </c>
      <c r="C61" s="30" t="s">
        <v>39</v>
      </c>
      <c r="D61" s="30" t="n">
        <v>10</v>
      </c>
      <c r="E61" s="21" t="s">
        <v>42</v>
      </c>
      <c r="F61" s="21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customFormat="false" ht="13.8" hidden="false" customHeight="false" outlineLevel="0" collapsed="false">
      <c r="A62" s="30" t="n">
        <f aca="false">A61+1</f>
        <v>36</v>
      </c>
      <c r="B62" s="33" t="s">
        <v>78</v>
      </c>
      <c r="C62" s="30" t="s">
        <v>39</v>
      </c>
      <c r="D62" s="34" t="n">
        <v>2</v>
      </c>
      <c r="E62" s="21" t="s">
        <v>42</v>
      </c>
      <c r="F62" s="21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customFormat="false" ht="13.8" hidden="false" customHeight="false" outlineLevel="0" collapsed="false">
      <c r="A63" s="30" t="n">
        <f aca="false">A62+1</f>
        <v>37</v>
      </c>
      <c r="B63" s="33" t="s">
        <v>79</v>
      </c>
      <c r="C63" s="30" t="s">
        <v>39</v>
      </c>
      <c r="D63" s="34" t="n">
        <v>2</v>
      </c>
      <c r="E63" s="21" t="s">
        <v>42</v>
      </c>
      <c r="F63" s="21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customFormat="false" ht="13.8" hidden="false" customHeight="false" outlineLevel="0" collapsed="false">
      <c r="A64" s="30" t="n">
        <f aca="false">A63+1</f>
        <v>38</v>
      </c>
      <c r="B64" s="33" t="s">
        <v>80</v>
      </c>
      <c r="C64" s="30" t="s">
        <v>39</v>
      </c>
      <c r="D64" s="34" t="n">
        <v>4</v>
      </c>
      <c r="E64" s="21" t="s">
        <v>42</v>
      </c>
      <c r="F64" s="21"/>
      <c r="G64" s="32"/>
      <c r="H64" s="32"/>
      <c r="I64" s="35"/>
      <c r="J64" s="32"/>
      <c r="K64" s="32"/>
      <c r="L64" s="32"/>
      <c r="M64" s="32"/>
      <c r="N64" s="32"/>
      <c r="O64" s="32"/>
      <c r="P64" s="32"/>
    </row>
    <row r="65" customFormat="false" ht="24.4" hidden="false" customHeight="false" outlineLevel="0" collapsed="false">
      <c r="A65" s="30" t="n">
        <f aca="false">A64+1</f>
        <v>39</v>
      </c>
      <c r="B65" s="33" t="s">
        <v>81</v>
      </c>
      <c r="C65" s="30" t="s">
        <v>39</v>
      </c>
      <c r="D65" s="30" t="n">
        <v>8</v>
      </c>
      <c r="E65" s="21" t="s">
        <v>42</v>
      </c>
      <c r="F65" s="21"/>
      <c r="G65" s="32"/>
      <c r="H65" s="32"/>
      <c r="I65" s="35"/>
      <c r="J65" s="32"/>
      <c r="K65" s="32"/>
      <c r="L65" s="32"/>
      <c r="M65" s="32"/>
      <c r="N65" s="32"/>
      <c r="O65" s="32"/>
      <c r="P65" s="32"/>
    </row>
    <row r="66" customFormat="false" ht="13.8" hidden="false" customHeight="false" outlineLevel="0" collapsed="false">
      <c r="A66" s="30" t="n">
        <f aca="false">A65+1</f>
        <v>40</v>
      </c>
      <c r="B66" s="33" t="s">
        <v>82</v>
      </c>
      <c r="C66" s="30" t="s">
        <v>39</v>
      </c>
      <c r="D66" s="30" t="n">
        <v>1</v>
      </c>
      <c r="E66" s="21" t="s">
        <v>42</v>
      </c>
      <c r="F66" s="21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customFormat="false" ht="13.8" hidden="false" customHeight="false" outlineLevel="0" collapsed="false">
      <c r="A67" s="30" t="n">
        <f aca="false">A66+1</f>
        <v>41</v>
      </c>
      <c r="B67" s="33" t="s">
        <v>83</v>
      </c>
      <c r="C67" s="30" t="s">
        <v>39</v>
      </c>
      <c r="D67" s="30" t="n">
        <v>1</v>
      </c>
      <c r="E67" s="21" t="s">
        <v>42</v>
      </c>
      <c r="F67" s="21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customFormat="false" ht="13.8" hidden="false" customHeight="false" outlineLevel="0" collapsed="false">
      <c r="A68" s="30" t="n">
        <f aca="false">A67+1</f>
        <v>42</v>
      </c>
      <c r="B68" s="33" t="s">
        <v>84</v>
      </c>
      <c r="C68" s="30" t="s">
        <v>39</v>
      </c>
      <c r="D68" s="30" t="n">
        <v>2</v>
      </c>
      <c r="E68" s="21" t="s">
        <v>42</v>
      </c>
      <c r="F68" s="21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customFormat="false" ht="13.8" hidden="false" customHeight="false" outlineLevel="0" collapsed="false">
      <c r="A69" s="30" t="n">
        <f aca="false">A68+1</f>
        <v>43</v>
      </c>
      <c r="B69" s="33" t="s">
        <v>85</v>
      </c>
      <c r="C69" s="30" t="s">
        <v>39</v>
      </c>
      <c r="D69" s="30" t="n">
        <v>4</v>
      </c>
      <c r="E69" s="21" t="s">
        <v>42</v>
      </c>
      <c r="F69" s="21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customFormat="false" ht="13.8" hidden="false" customHeight="false" outlineLevel="0" collapsed="false">
      <c r="A70" s="30" t="n">
        <f aca="false">A69+1</f>
        <v>44</v>
      </c>
      <c r="B70" s="33" t="s">
        <v>86</v>
      </c>
      <c r="C70" s="30" t="s">
        <v>39</v>
      </c>
      <c r="D70" s="30" t="n">
        <v>2</v>
      </c>
      <c r="E70" s="21" t="s">
        <v>42</v>
      </c>
      <c r="F70" s="21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customFormat="false" ht="13.8" hidden="false" customHeight="false" outlineLevel="0" collapsed="false">
      <c r="A71" s="30" t="n">
        <f aca="false">A70+1</f>
        <v>45</v>
      </c>
      <c r="B71" s="33" t="s">
        <v>87</v>
      </c>
      <c r="C71" s="30" t="s">
        <v>39</v>
      </c>
      <c r="D71" s="30" t="n">
        <v>2</v>
      </c>
      <c r="E71" s="21" t="s">
        <v>42</v>
      </c>
      <c r="F71" s="21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customFormat="false" ht="13.8" hidden="false" customHeight="false" outlineLevel="0" collapsed="false">
      <c r="A72" s="30" t="n">
        <f aca="false">A71+1</f>
        <v>46</v>
      </c>
      <c r="B72" s="33" t="s">
        <v>88</v>
      </c>
      <c r="C72" s="30" t="s">
        <v>39</v>
      </c>
      <c r="D72" s="30" t="n">
        <v>4</v>
      </c>
      <c r="E72" s="21" t="s">
        <v>42</v>
      </c>
      <c r="F72" s="21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customFormat="false" ht="13.8" hidden="false" customHeight="false" outlineLevel="0" collapsed="false">
      <c r="A73" s="30" t="n">
        <f aca="false">A72+1</f>
        <v>47</v>
      </c>
      <c r="B73" s="33" t="s">
        <v>89</v>
      </c>
      <c r="C73" s="30" t="s">
        <v>39</v>
      </c>
      <c r="D73" s="30" t="n">
        <v>2</v>
      </c>
      <c r="E73" s="21" t="s">
        <v>42</v>
      </c>
      <c r="F73" s="21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customFormat="false" ht="13.8" hidden="false" customHeight="false" outlineLevel="0" collapsed="false">
      <c r="A74" s="30" t="n">
        <f aca="false">A73+1</f>
        <v>48</v>
      </c>
      <c r="B74" s="33" t="s">
        <v>90</v>
      </c>
      <c r="C74" s="30" t="s">
        <v>39</v>
      </c>
      <c r="D74" s="30" t="n">
        <v>2</v>
      </c>
      <c r="E74" s="21" t="s">
        <v>42</v>
      </c>
      <c r="F74" s="21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customFormat="false" ht="13.8" hidden="false" customHeight="false" outlineLevel="0" collapsed="false">
      <c r="A75" s="30" t="n">
        <f aca="false">A74+1</f>
        <v>49</v>
      </c>
      <c r="B75" s="33" t="s">
        <v>91</v>
      </c>
      <c r="C75" s="30" t="s">
        <v>39</v>
      </c>
      <c r="D75" s="30" t="n">
        <v>4</v>
      </c>
      <c r="E75" s="21" t="s">
        <v>42</v>
      </c>
      <c r="F75" s="21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customFormat="false" ht="13.8" hidden="false" customHeight="false" outlineLevel="0" collapsed="false">
      <c r="A76" s="30" t="n">
        <f aca="false">A75+1</f>
        <v>50</v>
      </c>
      <c r="B76" s="33" t="s">
        <v>92</v>
      </c>
      <c r="C76" s="30" t="s">
        <v>39</v>
      </c>
      <c r="D76" s="30" t="n">
        <v>2</v>
      </c>
      <c r="E76" s="21" t="s">
        <v>42</v>
      </c>
      <c r="F76" s="21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customFormat="false" ht="13.8" hidden="false" customHeight="false" outlineLevel="0" collapsed="false">
      <c r="A77" s="30" t="n">
        <f aca="false">A76+1</f>
        <v>51</v>
      </c>
      <c r="B77" s="33" t="s">
        <v>93</v>
      </c>
      <c r="C77" s="30" t="s">
        <v>39</v>
      </c>
      <c r="D77" s="30" t="n">
        <v>2</v>
      </c>
      <c r="E77" s="21" t="s">
        <v>42</v>
      </c>
      <c r="F77" s="21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customFormat="false" ht="13.8" hidden="false" customHeight="false" outlineLevel="0" collapsed="false">
      <c r="A78" s="30" t="n">
        <f aca="false">A77+1</f>
        <v>52</v>
      </c>
      <c r="B78" s="33" t="s">
        <v>94</v>
      </c>
      <c r="C78" s="30" t="s">
        <v>39</v>
      </c>
      <c r="D78" s="30" t="n">
        <v>2</v>
      </c>
      <c r="E78" s="21" t="s">
        <v>42</v>
      </c>
      <c r="F78" s="21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customFormat="false" ht="13.8" hidden="false" customHeight="false" outlineLevel="0" collapsed="false">
      <c r="A79" s="30" t="n">
        <f aca="false">A78+1</f>
        <v>53</v>
      </c>
      <c r="B79" s="33" t="s">
        <v>95</v>
      </c>
      <c r="C79" s="30" t="s">
        <v>39</v>
      </c>
      <c r="D79" s="30" t="n">
        <v>2</v>
      </c>
      <c r="E79" s="21" t="s">
        <v>42</v>
      </c>
      <c r="F79" s="21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customFormat="false" ht="13.8" hidden="false" customHeight="false" outlineLevel="0" collapsed="false">
      <c r="A80" s="30" t="n">
        <f aca="false">A79+1</f>
        <v>54</v>
      </c>
      <c r="B80" s="33" t="s">
        <v>96</v>
      </c>
      <c r="C80" s="30" t="s">
        <v>39</v>
      </c>
      <c r="D80" s="30" t="n">
        <v>1</v>
      </c>
      <c r="E80" s="21" t="s">
        <v>42</v>
      </c>
      <c r="F80" s="21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customFormat="false" ht="13.8" hidden="false" customHeight="false" outlineLevel="0" collapsed="false">
      <c r="A81" s="30" t="n">
        <f aca="false">A80+1</f>
        <v>55</v>
      </c>
      <c r="B81" s="33" t="s">
        <v>97</v>
      </c>
      <c r="C81" s="30" t="s">
        <v>39</v>
      </c>
      <c r="D81" s="30" t="n">
        <v>3</v>
      </c>
      <c r="E81" s="21" t="s">
        <v>42</v>
      </c>
      <c r="F81" s="21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customFormat="false" ht="13.8" hidden="false" customHeight="false" outlineLevel="0" collapsed="false">
      <c r="A82" s="30" t="n">
        <f aca="false">A81+1</f>
        <v>56</v>
      </c>
      <c r="B82" s="33" t="s">
        <v>98</v>
      </c>
      <c r="C82" s="30" t="s">
        <v>39</v>
      </c>
      <c r="D82" s="30" t="n">
        <v>2</v>
      </c>
      <c r="E82" s="21" t="s">
        <v>42</v>
      </c>
      <c r="F82" s="21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customFormat="false" ht="13.8" hidden="false" customHeight="false" outlineLevel="0" collapsed="false">
      <c r="A83" s="30" t="n">
        <f aca="false">A82+1</f>
        <v>57</v>
      </c>
      <c r="B83" s="33" t="s">
        <v>99</v>
      </c>
      <c r="C83" s="30" t="s">
        <v>39</v>
      </c>
      <c r="D83" s="30" t="n">
        <v>2</v>
      </c>
      <c r="E83" s="21" t="s">
        <v>42</v>
      </c>
      <c r="F83" s="21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customFormat="false" ht="23.85" hidden="false" customHeight="false" outlineLevel="0" collapsed="false">
      <c r="A84" s="30" t="n">
        <f aca="false">A83+1</f>
        <v>58</v>
      </c>
      <c r="B84" s="33" t="s">
        <v>100</v>
      </c>
      <c r="C84" s="30" t="s">
        <v>39</v>
      </c>
      <c r="D84" s="30" t="n">
        <v>1</v>
      </c>
      <c r="E84" s="21" t="s">
        <v>42</v>
      </c>
      <c r="F84" s="21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customFormat="false" ht="23.85" hidden="false" customHeight="false" outlineLevel="0" collapsed="false">
      <c r="A85" s="30" t="n">
        <f aca="false">A84+1</f>
        <v>59</v>
      </c>
      <c r="B85" s="33" t="s">
        <v>101</v>
      </c>
      <c r="C85" s="30" t="s">
        <v>39</v>
      </c>
      <c r="D85" s="30" t="n">
        <v>1</v>
      </c>
      <c r="E85" s="21" t="s">
        <v>42</v>
      </c>
      <c r="F85" s="21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customFormat="false" ht="23.85" hidden="false" customHeight="false" outlineLevel="0" collapsed="false">
      <c r="A86" s="30" t="n">
        <f aca="false">A85+1</f>
        <v>60</v>
      </c>
      <c r="B86" s="33" t="s">
        <v>102</v>
      </c>
      <c r="C86" s="30" t="s">
        <v>39</v>
      </c>
      <c r="D86" s="30" t="n">
        <v>2</v>
      </c>
      <c r="E86" s="21" t="s">
        <v>42</v>
      </c>
      <c r="F86" s="21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customFormat="false" ht="23.85" hidden="false" customHeight="false" outlineLevel="0" collapsed="false">
      <c r="A87" s="30" t="n">
        <f aca="false">A86+1</f>
        <v>61</v>
      </c>
      <c r="B87" s="33" t="s">
        <v>103</v>
      </c>
      <c r="C87" s="30" t="s">
        <v>39</v>
      </c>
      <c r="D87" s="30" t="n">
        <v>2</v>
      </c>
      <c r="E87" s="21" t="s">
        <v>42</v>
      </c>
      <c r="F87" s="21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customFormat="false" ht="23.85" hidden="false" customHeight="false" outlineLevel="0" collapsed="false">
      <c r="A88" s="30" t="n">
        <f aca="false">A87+1</f>
        <v>62</v>
      </c>
      <c r="B88" s="33" t="s">
        <v>104</v>
      </c>
      <c r="C88" s="30" t="s">
        <v>39</v>
      </c>
      <c r="D88" s="30" t="n">
        <v>2</v>
      </c>
      <c r="E88" s="21" t="s">
        <v>42</v>
      </c>
      <c r="F88" s="21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customFormat="false" ht="23.85" hidden="false" customHeight="false" outlineLevel="0" collapsed="false">
      <c r="A89" s="30" t="n">
        <f aca="false">A88+1</f>
        <v>63</v>
      </c>
      <c r="B89" s="33" t="s">
        <v>105</v>
      </c>
      <c r="C89" s="30" t="s">
        <v>39</v>
      </c>
      <c r="D89" s="30" t="n">
        <v>2</v>
      </c>
      <c r="E89" s="21" t="s">
        <v>42</v>
      </c>
      <c r="F89" s="21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customFormat="false" ht="23.85" hidden="false" customHeight="false" outlineLevel="0" collapsed="false">
      <c r="A90" s="30" t="n">
        <f aca="false">A89+1</f>
        <v>64</v>
      </c>
      <c r="B90" s="33" t="s">
        <v>106</v>
      </c>
      <c r="C90" s="30" t="s">
        <v>39</v>
      </c>
      <c r="D90" s="30" t="n">
        <v>2</v>
      </c>
      <c r="E90" s="21" t="s">
        <v>42</v>
      </c>
      <c r="F90" s="21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customFormat="false" ht="23.85" hidden="false" customHeight="false" outlineLevel="0" collapsed="false">
      <c r="A91" s="30" t="n">
        <f aca="false">A90+1</f>
        <v>65</v>
      </c>
      <c r="B91" s="33" t="s">
        <v>107</v>
      </c>
      <c r="C91" s="30" t="s">
        <v>39</v>
      </c>
      <c r="D91" s="30" t="n">
        <v>2</v>
      </c>
      <c r="E91" s="21" t="s">
        <v>42</v>
      </c>
      <c r="F91" s="21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customFormat="false" ht="23.85" hidden="false" customHeight="false" outlineLevel="0" collapsed="false">
      <c r="A92" s="30" t="n">
        <f aca="false">A91+1</f>
        <v>66</v>
      </c>
      <c r="B92" s="33" t="s">
        <v>108</v>
      </c>
      <c r="C92" s="30" t="s">
        <v>39</v>
      </c>
      <c r="D92" s="30" t="n">
        <v>2</v>
      </c>
      <c r="E92" s="21" t="s">
        <v>42</v>
      </c>
      <c r="F92" s="21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customFormat="false" ht="23.85" hidden="false" customHeight="false" outlineLevel="0" collapsed="false">
      <c r="A93" s="30" t="n">
        <f aca="false">A92+1</f>
        <v>67</v>
      </c>
      <c r="B93" s="33" t="s">
        <v>109</v>
      </c>
      <c r="C93" s="30" t="s">
        <v>39</v>
      </c>
      <c r="D93" s="30" t="n">
        <v>2</v>
      </c>
      <c r="E93" s="21" t="s">
        <v>42</v>
      </c>
      <c r="F93" s="21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customFormat="false" ht="13.8" hidden="false" customHeight="false" outlineLevel="0" collapsed="false">
      <c r="A94" s="30" t="n">
        <f aca="false">A93+1</f>
        <v>68</v>
      </c>
      <c r="B94" s="33" t="s">
        <v>110</v>
      </c>
      <c r="C94" s="30" t="s">
        <v>39</v>
      </c>
      <c r="D94" s="30" t="n">
        <v>2</v>
      </c>
      <c r="E94" s="36" t="s">
        <v>111</v>
      </c>
      <c r="F94" s="36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customFormat="false" ht="24.4" hidden="false" customHeight="false" outlineLevel="0" collapsed="false">
      <c r="A95" s="30" t="n">
        <f aca="false">A94+1</f>
        <v>69</v>
      </c>
      <c r="B95" s="33" t="s">
        <v>112</v>
      </c>
      <c r="C95" s="30" t="s">
        <v>30</v>
      </c>
      <c r="D95" s="30" t="n">
        <v>2</v>
      </c>
      <c r="E95" s="21"/>
      <c r="F95" s="21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customFormat="false" ht="13.8" hidden="false" customHeight="false" outlineLevel="0" collapsed="false">
      <c r="A96" s="30" t="n">
        <f aca="false">A95+1</f>
        <v>70</v>
      </c>
      <c r="B96" s="37" t="s">
        <v>113</v>
      </c>
      <c r="C96" s="30" t="s">
        <v>39</v>
      </c>
      <c r="D96" s="30" t="n">
        <v>2</v>
      </c>
      <c r="E96" s="21"/>
      <c r="F96" s="21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customFormat="false" ht="13.8" hidden="false" customHeight="false" outlineLevel="0" collapsed="false">
      <c r="A97" s="30" t="n">
        <f aca="false">A96+1</f>
        <v>71</v>
      </c>
      <c r="B97" s="37" t="s">
        <v>114</v>
      </c>
      <c r="C97" s="27" t="s">
        <v>115</v>
      </c>
      <c r="D97" s="30" t="n">
        <v>9</v>
      </c>
      <c r="E97" s="21" t="s">
        <v>116</v>
      </c>
      <c r="F97" s="21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customFormat="false" ht="13.8" hidden="false" customHeight="false" outlineLevel="0" collapsed="false">
      <c r="A98" s="30" t="n">
        <f aca="false">A97+1</f>
        <v>72</v>
      </c>
      <c r="B98" s="37" t="s">
        <v>117</v>
      </c>
      <c r="C98" s="27" t="s">
        <v>115</v>
      </c>
      <c r="D98" s="30" t="n">
        <v>9</v>
      </c>
      <c r="E98" s="21" t="s">
        <v>116</v>
      </c>
      <c r="F98" s="21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customFormat="false" ht="13.8" hidden="false" customHeight="false" outlineLevel="0" collapsed="false">
      <c r="A99" s="30" t="n">
        <f aca="false">A98+1</f>
        <v>73</v>
      </c>
      <c r="B99" s="33" t="s">
        <v>118</v>
      </c>
      <c r="C99" s="30" t="s">
        <v>39</v>
      </c>
      <c r="D99" s="30" t="n">
        <v>2</v>
      </c>
      <c r="E99" s="21" t="s">
        <v>42</v>
      </c>
      <c r="F99" s="21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customFormat="false" ht="13.8" hidden="false" customHeight="false" outlineLevel="0" collapsed="false">
      <c r="A100" s="30" t="n">
        <f aca="false">A99+1</f>
        <v>74</v>
      </c>
      <c r="B100" s="33" t="s">
        <v>119</v>
      </c>
      <c r="C100" s="30" t="s">
        <v>39</v>
      </c>
      <c r="D100" s="30" t="n">
        <v>2</v>
      </c>
      <c r="E100" s="21" t="s">
        <v>42</v>
      </c>
      <c r="F100" s="21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customFormat="false" ht="13.8" hidden="false" customHeight="false" outlineLevel="0" collapsed="false">
      <c r="A101" s="30" t="n">
        <f aca="false">A100+1</f>
        <v>75</v>
      </c>
      <c r="B101" s="33" t="s">
        <v>120</v>
      </c>
      <c r="C101" s="30" t="s">
        <v>39</v>
      </c>
      <c r="D101" s="30" t="n">
        <v>4</v>
      </c>
      <c r="E101" s="21" t="s">
        <v>42</v>
      </c>
      <c r="F101" s="21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customFormat="false" ht="13.8" hidden="false" customHeight="false" outlineLevel="0" collapsed="false">
      <c r="A102" s="30" t="n">
        <f aca="false">A101+1</f>
        <v>76</v>
      </c>
      <c r="B102" s="33" t="s">
        <v>121</v>
      </c>
      <c r="C102" s="30" t="s">
        <v>39</v>
      </c>
      <c r="D102" s="30" t="n">
        <v>2</v>
      </c>
      <c r="E102" s="21" t="s">
        <v>42</v>
      </c>
      <c r="F102" s="21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customFormat="false" ht="13.8" hidden="false" customHeight="false" outlineLevel="0" collapsed="false">
      <c r="A103" s="30" t="n">
        <f aca="false">A102+1</f>
        <v>77</v>
      </c>
      <c r="B103" s="33" t="s">
        <v>122</v>
      </c>
      <c r="C103" s="30" t="s">
        <v>39</v>
      </c>
      <c r="D103" s="30" t="n">
        <v>4</v>
      </c>
      <c r="E103" s="21" t="s">
        <v>42</v>
      </c>
      <c r="F103" s="21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customFormat="false" ht="13.8" hidden="false" customHeight="false" outlineLevel="0" collapsed="false">
      <c r="A104" s="30" t="n">
        <f aca="false">A103+1</f>
        <v>78</v>
      </c>
      <c r="B104" s="38" t="s">
        <v>123</v>
      </c>
      <c r="C104" s="21" t="s">
        <v>30</v>
      </c>
      <c r="D104" s="30" t="n">
        <v>6</v>
      </c>
      <c r="E104" s="21" t="s">
        <v>42</v>
      </c>
      <c r="F104" s="21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customFormat="false" ht="13.8" hidden="false" customHeight="false" outlineLevel="0" collapsed="false">
      <c r="A105" s="30" t="n">
        <f aca="false">A104+1</f>
        <v>79</v>
      </c>
      <c r="B105" s="38" t="s">
        <v>124</v>
      </c>
      <c r="C105" s="21" t="s">
        <v>30</v>
      </c>
      <c r="D105" s="30" t="n">
        <v>2</v>
      </c>
      <c r="E105" s="21" t="s">
        <v>42</v>
      </c>
      <c r="F105" s="21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customFormat="false" ht="13.8" hidden="false" customHeight="false" outlineLevel="0" collapsed="false">
      <c r="A106" s="30" t="n">
        <f aca="false">A105+1</f>
        <v>80</v>
      </c>
      <c r="B106" s="38" t="s">
        <v>125</v>
      </c>
      <c r="C106" s="21" t="s">
        <v>30</v>
      </c>
      <c r="D106" s="30" t="n">
        <v>24</v>
      </c>
      <c r="E106" s="21" t="s">
        <v>42</v>
      </c>
      <c r="F106" s="21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customFormat="false" ht="13.8" hidden="false" customHeight="false" outlineLevel="0" collapsed="false">
      <c r="A107" s="30" t="n">
        <f aca="false">A106+1</f>
        <v>81</v>
      </c>
      <c r="B107" s="38" t="s">
        <v>126</v>
      </c>
      <c r="C107" s="21" t="s">
        <v>30</v>
      </c>
      <c r="D107" s="30" t="n">
        <v>6</v>
      </c>
      <c r="E107" s="21" t="s">
        <v>42</v>
      </c>
      <c r="F107" s="21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customFormat="false" ht="13.8" hidden="false" customHeight="false" outlineLevel="0" collapsed="false">
      <c r="A108" s="30" t="n">
        <f aca="false">A107+1</f>
        <v>82</v>
      </c>
      <c r="B108" s="38" t="s">
        <v>127</v>
      </c>
      <c r="C108" s="21" t="s">
        <v>30</v>
      </c>
      <c r="D108" s="30" t="n">
        <v>52</v>
      </c>
      <c r="E108" s="21" t="s">
        <v>42</v>
      </c>
      <c r="F108" s="21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customFormat="false" ht="13.8" hidden="false" customHeight="false" outlineLevel="0" collapsed="false">
      <c r="A109" s="30" t="n">
        <f aca="false">A108+1</f>
        <v>83</v>
      </c>
      <c r="B109" s="38" t="s">
        <v>128</v>
      </c>
      <c r="C109" s="21" t="s">
        <v>30</v>
      </c>
      <c r="D109" s="30" t="n">
        <v>258</v>
      </c>
      <c r="E109" s="21" t="s">
        <v>42</v>
      </c>
      <c r="F109" s="21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customFormat="false" ht="13.8" hidden="false" customHeight="false" outlineLevel="0" collapsed="false">
      <c r="A110" s="30" t="n">
        <f aca="false">A109+1</f>
        <v>84</v>
      </c>
      <c r="B110" s="38" t="s">
        <v>129</v>
      </c>
      <c r="C110" s="21" t="s">
        <v>30</v>
      </c>
      <c r="D110" s="30" t="n">
        <v>26</v>
      </c>
      <c r="E110" s="21" t="s">
        <v>42</v>
      </c>
      <c r="F110" s="21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customFormat="false" ht="13.8" hidden="false" customHeight="false" outlineLevel="0" collapsed="false">
      <c r="A111" s="30" t="n">
        <f aca="false">A110+1</f>
        <v>85</v>
      </c>
      <c r="B111" s="33" t="s">
        <v>130</v>
      </c>
      <c r="C111" s="30" t="s">
        <v>39</v>
      </c>
      <c r="D111" s="39" t="n">
        <v>89</v>
      </c>
      <c r="E111" s="21" t="s">
        <v>42</v>
      </c>
      <c r="F111" s="21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customFormat="false" ht="13.8" hidden="false" customHeight="false" outlineLevel="0" collapsed="false">
      <c r="A112" s="30" t="n">
        <f aca="false">A111+1</f>
        <v>86</v>
      </c>
      <c r="B112" s="31" t="s">
        <v>131</v>
      </c>
      <c r="C112" s="30" t="s">
        <v>30</v>
      </c>
      <c r="D112" s="40" t="n">
        <v>5</v>
      </c>
      <c r="E112" s="21" t="s">
        <v>42</v>
      </c>
      <c r="F112" s="21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customFormat="false" ht="24.4" hidden="false" customHeight="false" outlineLevel="0" collapsed="false">
      <c r="A113" s="30" t="n">
        <f aca="false">A112+1</f>
        <v>87</v>
      </c>
      <c r="B113" s="31" t="s">
        <v>132</v>
      </c>
      <c r="C113" s="30" t="s">
        <v>30</v>
      </c>
      <c r="D113" s="40" t="n">
        <v>3</v>
      </c>
      <c r="E113" s="21"/>
      <c r="F113" s="21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customFormat="false" ht="13.8" hidden="false" customHeight="false" outlineLevel="0" collapsed="false">
      <c r="A114" s="30" t="n">
        <f aca="false">A113+1</f>
        <v>88</v>
      </c>
      <c r="B114" s="41" t="s">
        <v>133</v>
      </c>
      <c r="C114" s="30" t="s">
        <v>25</v>
      </c>
      <c r="D114" s="40" t="n">
        <f aca="false">SUM(D152:D154)*2+D155+D156+D157+D158</f>
        <v>2048</v>
      </c>
      <c r="E114" s="21" t="s">
        <v>42</v>
      </c>
      <c r="F114" s="21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customFormat="false" ht="13.8" hidden="false" customHeight="false" outlineLevel="0" collapsed="false">
      <c r="A115" s="30" t="n">
        <f aca="false">A114+1</f>
        <v>89</v>
      </c>
      <c r="B115" s="41" t="s">
        <v>134</v>
      </c>
      <c r="C115" s="30" t="s">
        <v>135</v>
      </c>
      <c r="D115" s="42" t="n">
        <f aca="false">(D110*0.168+D109*0.168+D107*0.139+D106*0.133+D104*0.042+D105*0.048)*3.14*0.6*2*0.3*1.1</f>
        <v>64.76581584</v>
      </c>
      <c r="E115" s="34"/>
      <c r="F115" s="34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customFormat="false" ht="13.8" hidden="false" customHeight="false" outlineLevel="0" collapsed="false">
      <c r="A116" s="30" t="n">
        <f aca="false">A115+1</f>
        <v>90</v>
      </c>
      <c r="B116" s="41" t="s">
        <v>136</v>
      </c>
      <c r="C116" s="30" t="s">
        <v>135</v>
      </c>
      <c r="D116" s="42" t="n">
        <f aca="false">(D110*0.168+D109*0.168+D107*0.139+D106*0.133+D104*0.042+D105*0.048)*3.14*0.6*0.1*1.1</f>
        <v>10.79430264</v>
      </c>
      <c r="E116" s="42"/>
      <c r="F116" s="4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customFormat="false" ht="13.8" hidden="false" customHeight="false" outlineLevel="0" collapsed="false">
      <c r="A117" s="30"/>
      <c r="B117" s="43" t="s">
        <v>137</v>
      </c>
      <c r="C117" s="30" t="s">
        <v>39</v>
      </c>
      <c r="D117" s="40" t="n">
        <v>1</v>
      </c>
      <c r="E117" s="42" t="s">
        <v>138</v>
      </c>
      <c r="F117" s="4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customFormat="false" ht="13.8" hidden="false" customHeight="false" outlineLevel="0" collapsed="false">
      <c r="A118" s="30" t="n">
        <v>1</v>
      </c>
      <c r="B118" s="41" t="s">
        <v>139</v>
      </c>
      <c r="C118" s="30" t="s">
        <v>39</v>
      </c>
      <c r="D118" s="42" t="n">
        <v>2</v>
      </c>
      <c r="E118" s="42"/>
      <c r="F118" s="4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customFormat="false" ht="13.8" hidden="false" customHeight="false" outlineLevel="0" collapsed="false">
      <c r="A119" s="30" t="n">
        <v>2</v>
      </c>
      <c r="B119" s="41" t="s">
        <v>140</v>
      </c>
      <c r="C119" s="30" t="s">
        <v>39</v>
      </c>
      <c r="D119" s="42" t="n">
        <v>4</v>
      </c>
      <c r="E119" s="42"/>
      <c r="F119" s="4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customFormat="false" ht="13.8" hidden="false" customHeight="false" outlineLevel="0" collapsed="false">
      <c r="A120" s="30" t="n">
        <v>3</v>
      </c>
      <c r="B120" s="41" t="s">
        <v>141</v>
      </c>
      <c r="C120" s="30" t="s">
        <v>142</v>
      </c>
      <c r="D120" s="42" t="n">
        <v>0.9</v>
      </c>
      <c r="E120" s="42"/>
      <c r="F120" s="42"/>
      <c r="G120" s="32"/>
      <c r="H120" s="32"/>
      <c r="I120" s="32"/>
      <c r="J120" s="32"/>
      <c r="K120" s="32"/>
      <c r="L120" s="32"/>
      <c r="M120" s="32"/>
      <c r="N120" s="32"/>
      <c r="O120" s="32"/>
      <c r="P120" s="32"/>
    </row>
    <row r="121" customFormat="false" ht="13.8" hidden="false" customHeight="false" outlineLevel="0" collapsed="false">
      <c r="A121" s="30"/>
      <c r="B121" s="43" t="s">
        <v>143</v>
      </c>
      <c r="C121" s="30" t="s">
        <v>39</v>
      </c>
      <c r="D121" s="40" t="n">
        <v>2</v>
      </c>
      <c r="E121" s="34" t="s">
        <v>144</v>
      </c>
      <c r="F121" s="34"/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customFormat="false" ht="13.8" hidden="false" customHeight="false" outlineLevel="0" collapsed="false">
      <c r="A122" s="30" t="n">
        <v>1</v>
      </c>
      <c r="B122" s="41" t="s">
        <v>145</v>
      </c>
      <c r="C122" s="30" t="s">
        <v>39</v>
      </c>
      <c r="D122" s="42" t="n">
        <f aca="false">D121*2</f>
        <v>4</v>
      </c>
      <c r="E122" s="34"/>
      <c r="F122" s="34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customFormat="false" ht="13.8" hidden="false" customHeight="false" outlineLevel="0" collapsed="false">
      <c r="A123" s="30" t="n">
        <v>2</v>
      </c>
      <c r="B123" s="41" t="s">
        <v>146</v>
      </c>
      <c r="C123" s="30" t="s">
        <v>142</v>
      </c>
      <c r="D123" s="44" t="n">
        <f aca="false">D121*0.04</f>
        <v>0.08</v>
      </c>
      <c r="E123" s="34"/>
      <c r="F123" s="34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customFormat="false" ht="13.8" hidden="false" customHeight="false" outlineLevel="0" collapsed="false">
      <c r="A124" s="30" t="n">
        <v>3</v>
      </c>
      <c r="B124" s="41" t="s">
        <v>141</v>
      </c>
      <c r="C124" s="30" t="s">
        <v>142</v>
      </c>
      <c r="D124" s="44" t="n">
        <f aca="false">D121*0.077</f>
        <v>0.154</v>
      </c>
      <c r="E124" s="45"/>
      <c r="F124" s="45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customFormat="false" ht="13.8" hidden="false" customHeight="false" outlineLevel="0" collapsed="false">
      <c r="A125" s="30" t="n">
        <v>4</v>
      </c>
      <c r="B125" s="46" t="s">
        <v>147</v>
      </c>
      <c r="C125" s="21" t="s">
        <v>115</v>
      </c>
      <c r="D125" s="42" t="n">
        <f aca="false">D121*2.5</f>
        <v>5</v>
      </c>
      <c r="E125" s="45"/>
      <c r="F125" s="45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true" outlineLevel="0" collapsed="false">
      <c r="A126" s="20" t="s">
        <v>148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customFormat="false" ht="23.85" hidden="false" customHeight="false" outlineLevel="0" collapsed="false">
      <c r="A127" s="21" t="n">
        <v>1</v>
      </c>
      <c r="B127" s="47" t="s">
        <v>149</v>
      </c>
      <c r="C127" s="21" t="s">
        <v>30</v>
      </c>
      <c r="D127" s="24"/>
      <c r="E127" s="21" t="s">
        <v>150</v>
      </c>
      <c r="F127" s="21"/>
      <c r="G127" s="32"/>
      <c r="H127" s="32"/>
      <c r="I127" s="32"/>
      <c r="J127" s="32"/>
      <c r="K127" s="32"/>
      <c r="L127" s="32"/>
      <c r="M127" s="32"/>
      <c r="N127" s="32"/>
      <c r="O127" s="32"/>
      <c r="P127" s="32"/>
    </row>
    <row r="128" customFormat="false" ht="23.85" hidden="false" customHeight="false" outlineLevel="0" collapsed="false">
      <c r="A128" s="21" t="n">
        <f aca="false">A127+1</f>
        <v>2</v>
      </c>
      <c r="B128" s="47" t="s">
        <v>151</v>
      </c>
      <c r="C128" s="21" t="s">
        <v>30</v>
      </c>
      <c r="D128" s="24" t="n">
        <v>1</v>
      </c>
      <c r="E128" s="21" t="s">
        <v>150</v>
      </c>
      <c r="F128" s="21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customFormat="false" ht="13.8" hidden="false" customHeight="false" outlineLevel="0" collapsed="false">
      <c r="A129" s="21" t="n">
        <f aca="false">A128+1</f>
        <v>3</v>
      </c>
      <c r="B129" s="47" t="s">
        <v>152</v>
      </c>
      <c r="C129" s="21" t="s">
        <v>30</v>
      </c>
      <c r="D129" s="24" t="n">
        <v>2</v>
      </c>
      <c r="E129" s="21" t="s">
        <v>150</v>
      </c>
      <c r="F129" s="21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customFormat="false" ht="24.4" hidden="false" customHeight="false" outlineLevel="0" collapsed="false">
      <c r="A130" s="21" t="n">
        <f aca="false">A129+1</f>
        <v>4</v>
      </c>
      <c r="B130" s="47" t="s">
        <v>153</v>
      </c>
      <c r="C130" s="21" t="s">
        <v>30</v>
      </c>
      <c r="D130" s="24"/>
      <c r="E130" s="21"/>
      <c r="F130" s="21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customFormat="false" ht="13.8" hidden="false" customHeight="false" outlineLevel="0" collapsed="false">
      <c r="A131" s="21" t="n">
        <f aca="false">A130+1</f>
        <v>5</v>
      </c>
      <c r="B131" s="41" t="s">
        <v>154</v>
      </c>
      <c r="C131" s="21" t="s">
        <v>39</v>
      </c>
      <c r="D131" s="24" t="n">
        <v>8</v>
      </c>
      <c r="E131" s="21"/>
      <c r="F131" s="21"/>
      <c r="G131" s="32"/>
      <c r="H131" s="32"/>
      <c r="I131" s="32"/>
      <c r="J131" s="32"/>
      <c r="K131" s="32"/>
      <c r="L131" s="48"/>
      <c r="M131" s="32"/>
      <c r="N131" s="32"/>
      <c r="O131" s="32"/>
      <c r="P131" s="32"/>
    </row>
    <row r="132" customFormat="false" ht="13.8" hidden="false" customHeight="false" outlineLevel="0" collapsed="false">
      <c r="A132" s="21" t="n">
        <f aca="false">A131+1</f>
        <v>6</v>
      </c>
      <c r="B132" s="41" t="s">
        <v>155</v>
      </c>
      <c r="C132" s="21" t="s">
        <v>39</v>
      </c>
      <c r="D132" s="24" t="n">
        <v>12</v>
      </c>
      <c r="E132" s="21"/>
      <c r="F132" s="21"/>
      <c r="G132" s="32"/>
      <c r="H132" s="32"/>
      <c r="I132" s="32"/>
      <c r="J132" s="32"/>
      <c r="K132" s="32"/>
      <c r="L132" s="48"/>
      <c r="M132" s="32"/>
      <c r="N132" s="32"/>
      <c r="O132" s="32"/>
      <c r="P132" s="32"/>
    </row>
    <row r="133" customFormat="false" ht="13.8" hidden="false" customHeight="false" outlineLevel="0" collapsed="false">
      <c r="A133" s="21" t="n">
        <f aca="false">A132+1</f>
        <v>7</v>
      </c>
      <c r="B133" s="41" t="s">
        <v>156</v>
      </c>
      <c r="C133" s="21" t="s">
        <v>39</v>
      </c>
      <c r="D133" s="24" t="n">
        <v>2</v>
      </c>
      <c r="E133" s="21"/>
      <c r="F133" s="21"/>
      <c r="G133" s="32"/>
      <c r="H133" s="32"/>
      <c r="I133" s="32"/>
      <c r="J133" s="32"/>
      <c r="K133" s="32"/>
      <c r="L133" s="48"/>
      <c r="M133" s="32"/>
      <c r="N133" s="32"/>
      <c r="O133" s="32"/>
      <c r="P133" s="32"/>
    </row>
    <row r="134" customFormat="false" ht="13.8" hidden="false" customHeight="false" outlineLevel="0" collapsed="false">
      <c r="A134" s="21" t="n">
        <f aca="false">A133+1</f>
        <v>8</v>
      </c>
      <c r="B134" s="41" t="s">
        <v>157</v>
      </c>
      <c r="C134" s="21" t="s">
        <v>39</v>
      </c>
      <c r="D134" s="24" t="n">
        <v>6</v>
      </c>
      <c r="E134" s="21"/>
      <c r="F134" s="21"/>
      <c r="G134" s="32"/>
      <c r="H134" s="32"/>
      <c r="I134" s="32"/>
      <c r="J134" s="32"/>
      <c r="K134" s="32"/>
      <c r="L134" s="48"/>
      <c r="M134" s="32"/>
      <c r="N134" s="32"/>
      <c r="O134" s="32"/>
      <c r="P134" s="32"/>
    </row>
    <row r="135" customFormat="false" ht="13.8" hidden="false" customHeight="false" outlineLevel="0" collapsed="false">
      <c r="A135" s="21" t="n">
        <f aca="false">A134+1</f>
        <v>9</v>
      </c>
      <c r="B135" s="41" t="s">
        <v>158</v>
      </c>
      <c r="C135" s="21" t="s">
        <v>39</v>
      </c>
      <c r="D135" s="27" t="n">
        <v>16</v>
      </c>
      <c r="E135" s="21"/>
      <c r="F135" s="21"/>
      <c r="G135" s="32"/>
      <c r="H135" s="32"/>
      <c r="I135" s="32"/>
      <c r="J135" s="32"/>
      <c r="K135" s="32"/>
      <c r="L135" s="48"/>
      <c r="M135" s="32"/>
      <c r="N135" s="32"/>
      <c r="O135" s="32"/>
      <c r="P135" s="32"/>
    </row>
    <row r="136" customFormat="false" ht="13.8" hidden="false" customHeight="false" outlineLevel="0" collapsed="false">
      <c r="A136" s="21" t="n">
        <f aca="false">A135+1</f>
        <v>10</v>
      </c>
      <c r="B136" s="41" t="s">
        <v>159</v>
      </c>
      <c r="C136" s="21" t="s">
        <v>30</v>
      </c>
      <c r="D136" s="27" t="n">
        <v>14</v>
      </c>
      <c r="E136" s="21"/>
      <c r="F136" s="21"/>
      <c r="G136" s="32"/>
      <c r="H136" s="32"/>
      <c r="I136" s="32"/>
      <c r="J136" s="32"/>
      <c r="K136" s="32"/>
      <c r="L136" s="48"/>
      <c r="M136" s="32"/>
      <c r="N136" s="32"/>
      <c r="O136" s="32"/>
      <c r="P136" s="32"/>
    </row>
    <row r="137" customFormat="false" ht="13.8" hidden="false" customHeight="false" outlineLevel="0" collapsed="false">
      <c r="A137" s="21" t="n">
        <f aca="false">A136+1</f>
        <v>11</v>
      </c>
      <c r="B137" s="41" t="s">
        <v>160</v>
      </c>
      <c r="C137" s="21" t="s">
        <v>30</v>
      </c>
      <c r="D137" s="27" t="n">
        <v>4</v>
      </c>
      <c r="E137" s="21"/>
      <c r="F137" s="21"/>
      <c r="G137" s="32"/>
      <c r="H137" s="32"/>
      <c r="I137" s="32"/>
      <c r="J137" s="32"/>
      <c r="K137" s="32"/>
      <c r="L137" s="48"/>
      <c r="M137" s="32"/>
      <c r="N137" s="32"/>
      <c r="O137" s="32"/>
      <c r="P137" s="32"/>
    </row>
    <row r="138" customFormat="false" ht="13.8" hidden="false" customHeight="false" outlineLevel="0" collapsed="false">
      <c r="A138" s="21" t="n">
        <f aca="false">A137+1</f>
        <v>12</v>
      </c>
      <c r="B138" s="33" t="s">
        <v>161</v>
      </c>
      <c r="C138" s="21" t="s">
        <v>30</v>
      </c>
      <c r="D138" s="27" t="n">
        <v>18</v>
      </c>
      <c r="E138" s="21" t="s">
        <v>162</v>
      </c>
      <c r="F138" s="21"/>
      <c r="G138" s="32"/>
      <c r="H138" s="32"/>
      <c r="I138" s="32"/>
      <c r="J138" s="32"/>
      <c r="K138" s="32"/>
      <c r="L138" s="48"/>
      <c r="M138" s="32"/>
      <c r="N138" s="32"/>
      <c r="O138" s="32"/>
      <c r="P138" s="32"/>
    </row>
    <row r="139" customFormat="false" ht="13.8" hidden="false" customHeight="false" outlineLevel="0" collapsed="false">
      <c r="A139" s="21" t="n">
        <f aca="false">A138+1</f>
        <v>13</v>
      </c>
      <c r="B139" s="33" t="s">
        <v>163</v>
      </c>
      <c r="C139" s="21" t="s">
        <v>30</v>
      </c>
      <c r="D139" s="27" t="n">
        <v>1</v>
      </c>
      <c r="E139" s="21" t="s">
        <v>164</v>
      </c>
      <c r="F139" s="21"/>
      <c r="G139" s="32"/>
      <c r="H139" s="32"/>
      <c r="I139" s="32"/>
      <c r="J139" s="32"/>
      <c r="K139" s="32"/>
      <c r="L139" s="48"/>
      <c r="M139" s="32"/>
      <c r="N139" s="32"/>
      <c r="O139" s="32"/>
      <c r="P139" s="32"/>
    </row>
    <row r="140" customFormat="false" ht="13.8" hidden="false" customHeight="false" outlineLevel="0" collapsed="false">
      <c r="A140" s="21" t="n">
        <f aca="false">A139+1</f>
        <v>14</v>
      </c>
      <c r="B140" s="41" t="s">
        <v>165</v>
      </c>
      <c r="C140" s="30" t="s">
        <v>30</v>
      </c>
      <c r="D140" s="42" t="n">
        <v>1</v>
      </c>
      <c r="E140" s="21"/>
      <c r="F140" s="21"/>
      <c r="G140" s="32"/>
      <c r="H140" s="32"/>
      <c r="I140" s="32"/>
      <c r="J140" s="32"/>
      <c r="K140" s="32"/>
      <c r="L140" s="48"/>
      <c r="M140" s="32"/>
      <c r="N140" s="32"/>
      <c r="O140" s="32"/>
      <c r="P140" s="32"/>
    </row>
    <row r="141" customFormat="false" ht="13.8" hidden="false" customHeight="false" outlineLevel="0" collapsed="false">
      <c r="A141" s="21" t="n">
        <f aca="false">A140+1</f>
        <v>15</v>
      </c>
      <c r="B141" s="41" t="s">
        <v>166</v>
      </c>
      <c r="C141" s="21" t="s">
        <v>33</v>
      </c>
      <c r="D141" s="49" t="n">
        <f aca="false">0.2*8*1.1+0.8</f>
        <v>2.56</v>
      </c>
      <c r="E141" s="21"/>
      <c r="F141" s="21"/>
      <c r="G141" s="32"/>
      <c r="H141" s="32"/>
      <c r="I141" s="32"/>
      <c r="J141" s="32"/>
      <c r="K141" s="32"/>
      <c r="L141" s="32"/>
      <c r="M141" s="32"/>
      <c r="N141" s="32"/>
      <c r="O141" s="32"/>
      <c r="P141" s="32"/>
    </row>
    <row r="142" customFormat="false" ht="13.8" hidden="false" customHeight="false" outlineLevel="0" collapsed="false">
      <c r="A142" s="21" t="n">
        <f aca="false">A141+1</f>
        <v>16</v>
      </c>
      <c r="B142" s="41" t="s">
        <v>167</v>
      </c>
      <c r="C142" s="25" t="s">
        <v>168</v>
      </c>
      <c r="D142" s="29" t="n">
        <f aca="false">D176</f>
        <v>511.965</v>
      </c>
      <c r="E142" s="21"/>
      <c r="F142" s="21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customFormat="false" ht="13.8" hidden="false" customHeight="false" outlineLevel="0" collapsed="false">
      <c r="A143" s="21" t="n">
        <f aca="false">A142+1</f>
        <v>17</v>
      </c>
      <c r="B143" s="41" t="s">
        <v>169</v>
      </c>
      <c r="C143" s="21" t="s">
        <v>115</v>
      </c>
      <c r="D143" s="24" t="n">
        <f aca="false">48+24</f>
        <v>72</v>
      </c>
      <c r="E143" s="21"/>
      <c r="F143" s="21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customFormat="false" ht="14.25" hidden="false" customHeight="true" outlineLevel="0" collapsed="false">
      <c r="A144" s="21" t="n">
        <f aca="false">A143+1</f>
        <v>18</v>
      </c>
      <c r="B144" s="41" t="s">
        <v>170</v>
      </c>
      <c r="C144" s="21" t="s">
        <v>33</v>
      </c>
      <c r="D144" s="49" t="n">
        <f aca="false">8*0.15+0.3</f>
        <v>1.5</v>
      </c>
      <c r="E144" s="21"/>
      <c r="F144" s="21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customFormat="false" ht="13.8" hidden="false" customHeight="false" outlineLevel="0" collapsed="false">
      <c r="A145" s="21" t="n">
        <f aca="false">A144+1</f>
        <v>19</v>
      </c>
      <c r="B145" s="41" t="s">
        <v>171</v>
      </c>
      <c r="C145" s="21" t="s">
        <v>30</v>
      </c>
      <c r="D145" s="25" t="n">
        <v>1</v>
      </c>
      <c r="E145" s="50"/>
      <c r="F145" s="50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customFormat="false" ht="13.8" hidden="false" customHeight="true" outlineLevel="0" collapsed="false">
      <c r="A146" s="21" t="n">
        <f aca="false">A145+1</f>
        <v>20</v>
      </c>
      <c r="B146" s="41" t="s">
        <v>172</v>
      </c>
      <c r="C146" s="21" t="s">
        <v>25</v>
      </c>
      <c r="D146" s="21" t="n">
        <v>80</v>
      </c>
      <c r="E146" s="50" t="s">
        <v>173</v>
      </c>
      <c r="F146" s="50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customFormat="false" ht="13.8" hidden="false" customHeight="false" outlineLevel="0" collapsed="false">
      <c r="A147" s="21" t="n">
        <f aca="false">A146+1</f>
        <v>21</v>
      </c>
      <c r="B147" s="41" t="s">
        <v>174</v>
      </c>
      <c r="C147" s="21" t="s">
        <v>25</v>
      </c>
      <c r="D147" s="21" t="n">
        <v>80</v>
      </c>
      <c r="E147" s="50"/>
      <c r="F147" s="51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customFormat="false" ht="13.8" hidden="false" customHeight="false" outlineLevel="0" collapsed="false">
      <c r="A148" s="21" t="n">
        <f aca="false">A147+1</f>
        <v>22</v>
      </c>
      <c r="B148" s="41" t="s">
        <v>175</v>
      </c>
      <c r="C148" s="21" t="s">
        <v>30</v>
      </c>
      <c r="D148" s="25" t="n">
        <v>1</v>
      </c>
      <c r="E148" s="50"/>
      <c r="F148" s="50"/>
      <c r="G148" s="32"/>
      <c r="H148" s="32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true" outlineLevel="0" collapsed="false">
      <c r="A149" s="20" t="s">
        <v>176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customFormat="false" ht="13.8" hidden="false" customHeight="false" outlineLevel="0" collapsed="false">
      <c r="A150" s="21" t="n">
        <v>1</v>
      </c>
      <c r="B150" s="26" t="s">
        <v>177</v>
      </c>
      <c r="C150" s="21" t="s">
        <v>178</v>
      </c>
      <c r="D150" s="21" t="n">
        <v>1</v>
      </c>
      <c r="E150" s="25"/>
      <c r="F150" s="25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customFormat="false" ht="23.85" hidden="false" customHeight="false" outlineLevel="0" collapsed="false">
      <c r="A151" s="21" t="n">
        <f aca="false">A150+1</f>
        <v>2</v>
      </c>
      <c r="B151" s="22" t="s">
        <v>179</v>
      </c>
      <c r="C151" s="21" t="s">
        <v>25</v>
      </c>
      <c r="D151" s="21" t="n">
        <v>55</v>
      </c>
      <c r="E151" s="25"/>
      <c r="F151" s="25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customFormat="false" ht="23.85" hidden="false" customHeight="false" outlineLevel="0" collapsed="false">
      <c r="A152" s="21" t="n">
        <f aca="false">A151+1</f>
        <v>3</v>
      </c>
      <c r="B152" s="22" t="s">
        <v>180</v>
      </c>
      <c r="C152" s="21" t="s">
        <v>25</v>
      </c>
      <c r="D152" s="21" t="n">
        <v>820</v>
      </c>
      <c r="E152" s="25"/>
      <c r="F152" s="25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customFormat="false" ht="23.85" hidden="false" customHeight="false" outlineLevel="0" collapsed="false">
      <c r="A153" s="21" t="n">
        <f aca="false">A152+1</f>
        <v>4</v>
      </c>
      <c r="B153" s="22" t="s">
        <v>181</v>
      </c>
      <c r="C153" s="21" t="s">
        <v>25</v>
      </c>
      <c r="D153" s="21" t="n">
        <v>175</v>
      </c>
      <c r="E153" s="25"/>
      <c r="F153" s="25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customFormat="false" ht="23.85" hidden="false" customHeight="false" outlineLevel="0" collapsed="false">
      <c r="A154" s="21" t="n">
        <f aca="false">A153+1</f>
        <v>5</v>
      </c>
      <c r="B154" s="22" t="s">
        <v>182</v>
      </c>
      <c r="C154" s="21" t="s">
        <v>25</v>
      </c>
      <c r="D154" s="21" t="n">
        <v>7</v>
      </c>
      <c r="E154" s="25"/>
      <c r="F154" s="25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customFormat="false" ht="23.85" hidden="false" customHeight="false" outlineLevel="0" collapsed="false">
      <c r="A155" s="21" t="n">
        <f aca="false">A154+1</f>
        <v>6</v>
      </c>
      <c r="B155" s="22" t="s">
        <v>183</v>
      </c>
      <c r="C155" s="21" t="s">
        <v>25</v>
      </c>
      <c r="D155" s="21" t="n">
        <v>10</v>
      </c>
      <c r="E155" s="25"/>
      <c r="F155" s="25"/>
      <c r="G155" s="32"/>
      <c r="H155" s="32"/>
      <c r="I155" s="32"/>
      <c r="J155" s="32"/>
      <c r="K155" s="32"/>
      <c r="L155" s="32"/>
      <c r="M155" s="32"/>
      <c r="N155" s="32"/>
      <c r="O155" s="32"/>
      <c r="P155" s="32"/>
    </row>
    <row r="156" customFormat="false" ht="23.85" hidden="false" customHeight="false" outlineLevel="0" collapsed="false">
      <c r="A156" s="21" t="n">
        <f aca="false">A155+1</f>
        <v>7</v>
      </c>
      <c r="B156" s="22" t="s">
        <v>184</v>
      </c>
      <c r="C156" s="21" t="s">
        <v>25</v>
      </c>
      <c r="D156" s="24" t="n">
        <v>25</v>
      </c>
      <c r="E156" s="25"/>
      <c r="F156" s="25"/>
      <c r="G156" s="32"/>
      <c r="H156" s="32"/>
      <c r="I156" s="32"/>
      <c r="J156" s="32"/>
      <c r="K156" s="32"/>
      <c r="L156" s="32"/>
      <c r="M156" s="32"/>
      <c r="N156" s="32"/>
      <c r="O156" s="32"/>
      <c r="P156" s="32"/>
    </row>
    <row r="157" customFormat="false" ht="23.85" hidden="false" customHeight="false" outlineLevel="0" collapsed="false">
      <c r="A157" s="21" t="n">
        <f aca="false">A156+1</f>
        <v>8</v>
      </c>
      <c r="B157" s="22" t="s">
        <v>185</v>
      </c>
      <c r="C157" s="21" t="s">
        <v>25</v>
      </c>
      <c r="D157" s="24" t="n">
        <v>3</v>
      </c>
      <c r="E157" s="25"/>
      <c r="F157" s="25"/>
      <c r="G157" s="32"/>
      <c r="H157" s="32"/>
      <c r="I157" s="32"/>
      <c r="J157" s="32"/>
      <c r="K157" s="32"/>
      <c r="L157" s="32"/>
      <c r="M157" s="32"/>
      <c r="N157" s="32"/>
      <c r="O157" s="32"/>
      <c r="P157" s="32"/>
    </row>
    <row r="158" customFormat="false" ht="23.85" hidden="false" customHeight="false" outlineLevel="0" collapsed="false">
      <c r="A158" s="21" t="n">
        <f aca="false">A157+1</f>
        <v>9</v>
      </c>
      <c r="B158" s="22" t="s">
        <v>186</v>
      </c>
      <c r="C158" s="21" t="s">
        <v>25</v>
      </c>
      <c r="D158" s="24" t="n">
        <v>6</v>
      </c>
      <c r="E158" s="25"/>
      <c r="F158" s="25"/>
      <c r="G158" s="32"/>
      <c r="H158" s="32"/>
      <c r="I158" s="32"/>
      <c r="J158" s="32"/>
      <c r="K158" s="32"/>
      <c r="L158" s="32"/>
      <c r="M158" s="32"/>
      <c r="N158" s="32"/>
      <c r="O158" s="32"/>
      <c r="P158" s="32"/>
    </row>
    <row r="159" customFormat="false" ht="13.8" hidden="false" customHeight="false" outlineLevel="0" collapsed="false">
      <c r="A159" s="21" t="n">
        <f aca="false">A158+1</f>
        <v>10</v>
      </c>
      <c r="B159" s="52" t="s">
        <v>187</v>
      </c>
      <c r="C159" s="21" t="s">
        <v>30</v>
      </c>
      <c r="D159" s="24" t="n">
        <f aca="false">D112</f>
        <v>5</v>
      </c>
      <c r="E159" s="53"/>
      <c r="F159" s="53"/>
      <c r="G159" s="32"/>
      <c r="H159" s="32"/>
      <c r="I159" s="32"/>
      <c r="J159" s="32"/>
      <c r="K159" s="32"/>
      <c r="L159" s="32"/>
      <c r="M159" s="32"/>
      <c r="N159" s="32"/>
      <c r="O159" s="32"/>
      <c r="P159" s="32"/>
    </row>
    <row r="160" customFormat="false" ht="24.4" hidden="false" customHeight="false" outlineLevel="0" collapsed="false">
      <c r="A160" s="21" t="n">
        <f aca="false">A159+1</f>
        <v>11</v>
      </c>
      <c r="B160" s="54" t="s">
        <v>188</v>
      </c>
      <c r="C160" s="21" t="s">
        <v>189</v>
      </c>
      <c r="D160" s="24" t="n">
        <v>1</v>
      </c>
      <c r="E160" s="53"/>
      <c r="F160" s="53"/>
      <c r="G160" s="32"/>
      <c r="H160" s="32"/>
      <c r="I160" s="32"/>
      <c r="J160" s="32"/>
      <c r="K160" s="32"/>
      <c r="L160" s="32"/>
      <c r="M160" s="32"/>
      <c r="N160" s="32"/>
      <c r="O160" s="32"/>
      <c r="P160" s="32"/>
    </row>
    <row r="161" customFormat="false" ht="13.8" hidden="false" customHeight="false" outlineLevel="0" collapsed="false">
      <c r="A161" s="21" t="n">
        <f aca="false">A160+1</f>
        <v>12</v>
      </c>
      <c r="B161" s="37" t="s">
        <v>190</v>
      </c>
      <c r="C161" s="21" t="s">
        <v>25</v>
      </c>
      <c r="D161" s="24" t="n">
        <v>2</v>
      </c>
      <c r="E161" s="53"/>
      <c r="F161" s="53"/>
      <c r="G161" s="32"/>
      <c r="H161" s="32"/>
      <c r="I161" s="32"/>
      <c r="J161" s="32"/>
      <c r="K161" s="32"/>
      <c r="L161" s="32"/>
      <c r="M161" s="32"/>
      <c r="N161" s="32"/>
      <c r="O161" s="32"/>
      <c r="P161" s="32"/>
    </row>
    <row r="162" customFormat="false" ht="24.4" hidden="false" customHeight="false" outlineLevel="0" collapsed="false">
      <c r="A162" s="21" t="n">
        <f aca="false">A161+1</f>
        <v>13</v>
      </c>
      <c r="B162" s="37" t="s">
        <v>191</v>
      </c>
      <c r="C162" s="21" t="s">
        <v>115</v>
      </c>
      <c r="D162" s="24" t="n">
        <v>9</v>
      </c>
      <c r="E162" s="53"/>
      <c r="F162" s="53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customFormat="false" ht="13.8" hidden="false" customHeight="false" outlineLevel="0" collapsed="false">
      <c r="A163" s="21" t="n">
        <f aca="false">A162+1</f>
        <v>14</v>
      </c>
      <c r="B163" s="55" t="s">
        <v>192</v>
      </c>
      <c r="C163" s="21" t="s">
        <v>189</v>
      </c>
      <c r="D163" s="24" t="n">
        <v>6</v>
      </c>
      <c r="E163" s="21"/>
      <c r="F163" s="21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customFormat="false" ht="13.8" hidden="false" customHeight="false" outlineLevel="0" collapsed="false">
      <c r="A164" s="21" t="n">
        <f aca="false">A163+1</f>
        <v>15</v>
      </c>
      <c r="B164" s="55" t="s">
        <v>193</v>
      </c>
      <c r="C164" s="21" t="s">
        <v>25</v>
      </c>
      <c r="D164" s="24" t="n">
        <f aca="false">SUM(D151:D158)*2</f>
        <v>2202</v>
      </c>
      <c r="E164" s="21"/>
      <c r="F164" s="21"/>
      <c r="G164" s="32"/>
      <c r="H164" s="32"/>
      <c r="I164" s="32"/>
      <c r="J164" s="32"/>
      <c r="K164" s="32"/>
      <c r="L164" s="32"/>
      <c r="M164" s="32"/>
      <c r="N164" s="32"/>
      <c r="O164" s="32"/>
      <c r="P164" s="32"/>
    </row>
    <row r="165" customFormat="false" ht="13.8" hidden="false" customHeight="false" outlineLevel="0" collapsed="false">
      <c r="A165" s="21" t="n">
        <f aca="false">A164+1</f>
        <v>16</v>
      </c>
      <c r="B165" s="55" t="s">
        <v>194</v>
      </c>
      <c r="C165" s="21" t="s">
        <v>178</v>
      </c>
      <c r="D165" s="29" t="n">
        <v>1</v>
      </c>
      <c r="E165" s="21"/>
      <c r="F165" s="21"/>
      <c r="G165" s="32"/>
      <c r="H165" s="32"/>
      <c r="I165" s="32"/>
      <c r="J165" s="32"/>
      <c r="K165" s="32"/>
      <c r="L165" s="32"/>
      <c r="M165" s="32"/>
      <c r="N165" s="32"/>
      <c r="O165" s="32"/>
      <c r="P165" s="32"/>
    </row>
    <row r="166" customFormat="false" ht="13.8" hidden="false" customHeight="false" outlineLevel="0" collapsed="false">
      <c r="A166" s="21" t="n">
        <f aca="false">A165+1</f>
        <v>17</v>
      </c>
      <c r="B166" s="56" t="s">
        <v>195</v>
      </c>
      <c r="C166" s="21" t="s">
        <v>30</v>
      </c>
      <c r="D166" s="25" t="n">
        <v>1</v>
      </c>
      <c r="E166" s="25"/>
      <c r="F166" s="25"/>
      <c r="G166" s="32"/>
      <c r="H166" s="32"/>
      <c r="I166" s="32"/>
      <c r="J166" s="32"/>
      <c r="K166" s="32"/>
      <c r="L166" s="32"/>
      <c r="M166" s="32"/>
      <c r="N166" s="32"/>
      <c r="O166" s="32"/>
      <c r="P166" s="32"/>
    </row>
    <row r="167" customFormat="false" ht="24.4" hidden="false" customHeight="false" outlineLevel="0" collapsed="false">
      <c r="A167" s="21" t="n">
        <f aca="false">A166+1</f>
        <v>18</v>
      </c>
      <c r="B167" s="56" t="s">
        <v>196</v>
      </c>
      <c r="C167" s="21" t="s">
        <v>178</v>
      </c>
      <c r="D167" s="24" t="n">
        <v>1</v>
      </c>
      <c r="E167" s="25"/>
      <c r="F167" s="25"/>
      <c r="G167" s="32"/>
      <c r="H167" s="32"/>
      <c r="I167" s="32"/>
      <c r="J167" s="32"/>
      <c r="K167" s="32"/>
      <c r="L167" s="32"/>
      <c r="M167" s="32"/>
      <c r="N167" s="32"/>
      <c r="O167" s="32"/>
      <c r="P167" s="32"/>
    </row>
    <row r="168" customFormat="false" ht="13.8" hidden="false" customHeight="false" outlineLevel="0" collapsed="false">
      <c r="A168" s="21" t="n">
        <f aca="false">A167+1</f>
        <v>19</v>
      </c>
      <c r="B168" s="57" t="s">
        <v>197</v>
      </c>
      <c r="C168" s="21" t="s">
        <v>30</v>
      </c>
      <c r="D168" s="24" t="n">
        <v>2</v>
      </c>
      <c r="E168" s="25" t="s">
        <v>198</v>
      </c>
      <c r="F168" s="25"/>
      <c r="G168" s="32"/>
      <c r="H168" s="32"/>
      <c r="I168" s="32"/>
      <c r="J168" s="32"/>
      <c r="K168" s="32"/>
      <c r="L168" s="32"/>
      <c r="M168" s="32"/>
      <c r="N168" s="32"/>
      <c r="O168" s="32"/>
      <c r="P168" s="32"/>
    </row>
    <row r="169" customFormat="false" ht="13.8" hidden="false" customHeight="false" outlineLevel="0" collapsed="false">
      <c r="A169" s="21" t="n">
        <f aca="false">A168+1</f>
        <v>20</v>
      </c>
      <c r="B169" s="57" t="s">
        <v>199</v>
      </c>
      <c r="C169" s="21" t="s">
        <v>178</v>
      </c>
      <c r="D169" s="24" t="n">
        <v>1</v>
      </c>
      <c r="E169" s="25" t="s">
        <v>198</v>
      </c>
      <c r="F169" s="25"/>
      <c r="G169" s="32"/>
      <c r="H169" s="32"/>
      <c r="I169" s="32"/>
      <c r="J169" s="32"/>
      <c r="K169" s="32"/>
      <c r="L169" s="32"/>
      <c r="M169" s="32"/>
      <c r="N169" s="32"/>
      <c r="O169" s="32"/>
      <c r="P169" s="32"/>
    </row>
    <row r="170" customFormat="false" ht="13.8" hidden="false" customHeight="false" outlineLevel="0" collapsed="false">
      <c r="A170" s="21" t="n">
        <f aca="false">A169+1</f>
        <v>21</v>
      </c>
      <c r="B170" s="57" t="s">
        <v>200</v>
      </c>
      <c r="C170" s="21" t="s">
        <v>30</v>
      </c>
      <c r="D170" s="24" t="n">
        <v>1</v>
      </c>
      <c r="E170" s="25" t="s">
        <v>198</v>
      </c>
      <c r="F170" s="25"/>
      <c r="G170" s="32"/>
      <c r="H170" s="32"/>
      <c r="I170" s="32"/>
      <c r="J170" s="32"/>
      <c r="K170" s="32"/>
      <c r="L170" s="32"/>
      <c r="M170" s="32"/>
      <c r="N170" s="32"/>
      <c r="O170" s="32"/>
      <c r="P170" s="32"/>
    </row>
    <row r="171" customFormat="false" ht="13.8" hidden="false" customHeight="false" outlineLevel="0" collapsed="false">
      <c r="A171" s="21" t="n">
        <f aca="false">A170+1</f>
        <v>22</v>
      </c>
      <c r="B171" s="58" t="s">
        <v>201</v>
      </c>
      <c r="C171" s="27" t="s">
        <v>202</v>
      </c>
      <c r="D171" s="29" t="n">
        <f aca="false">SUM(D151:D158)*1.5*2*1.05</f>
        <v>3468.15</v>
      </c>
      <c r="E171" s="25"/>
      <c r="F171" s="25"/>
      <c r="G171" s="32"/>
      <c r="H171" s="32"/>
      <c r="I171" s="32"/>
      <c r="J171" s="32"/>
      <c r="K171" s="32"/>
      <c r="L171" s="32"/>
      <c r="M171" s="32"/>
      <c r="N171" s="32"/>
      <c r="O171" s="32"/>
      <c r="P171" s="32"/>
    </row>
    <row r="172" customFormat="false" ht="13.8" hidden="false" customHeight="false" outlineLevel="0" collapsed="false">
      <c r="A172" s="21" t="n">
        <f aca="false">A171+1</f>
        <v>23</v>
      </c>
      <c r="B172" s="22" t="s">
        <v>203</v>
      </c>
      <c r="C172" s="27" t="s">
        <v>202</v>
      </c>
      <c r="D172" s="29" t="n">
        <f aca="false">D171*0.1</f>
        <v>346.815</v>
      </c>
      <c r="E172" s="25"/>
      <c r="F172" s="25"/>
      <c r="G172" s="32"/>
      <c r="H172" s="32"/>
      <c r="I172" s="32"/>
      <c r="J172" s="32"/>
      <c r="K172" s="32"/>
      <c r="L172" s="32"/>
      <c r="M172" s="32"/>
      <c r="N172" s="32"/>
      <c r="O172" s="32"/>
      <c r="P172" s="32"/>
    </row>
    <row r="173" customFormat="false" ht="23.85" hidden="false" customHeight="false" outlineLevel="0" collapsed="false">
      <c r="A173" s="21" t="n">
        <f aca="false">A172+1</f>
        <v>24</v>
      </c>
      <c r="B173" s="22" t="s">
        <v>204</v>
      </c>
      <c r="C173" s="21" t="s">
        <v>33</v>
      </c>
      <c r="D173" s="24" t="n">
        <f aca="false">(SUM(D151:D158)*1.1*0.15)</f>
        <v>181.665</v>
      </c>
      <c r="E173" s="25"/>
      <c r="F173" s="25"/>
      <c r="G173" s="32"/>
      <c r="H173" s="32"/>
      <c r="I173" s="32"/>
      <c r="J173" s="32"/>
      <c r="K173" s="32"/>
      <c r="L173" s="32"/>
      <c r="M173" s="32"/>
      <c r="N173" s="32"/>
      <c r="O173" s="32"/>
      <c r="P173" s="32"/>
    </row>
    <row r="174" customFormat="false" ht="23.85" hidden="false" customHeight="false" outlineLevel="0" collapsed="false">
      <c r="A174" s="21" t="n">
        <f aca="false">A173+1</f>
        <v>25</v>
      </c>
      <c r="B174" s="22" t="s">
        <v>205</v>
      </c>
      <c r="C174" s="21" t="s">
        <v>33</v>
      </c>
      <c r="D174" s="24" t="n">
        <f aca="false">SUM(D151:D158)*1.2*0.25</f>
        <v>330.3</v>
      </c>
      <c r="E174" s="25"/>
      <c r="F174" s="25"/>
      <c r="G174" s="32"/>
      <c r="H174" s="32"/>
      <c r="I174" s="32"/>
      <c r="J174" s="32"/>
      <c r="K174" s="32"/>
      <c r="L174" s="32"/>
      <c r="M174" s="32"/>
      <c r="N174" s="32"/>
      <c r="O174" s="32"/>
      <c r="P174" s="32"/>
    </row>
    <row r="175" customFormat="false" ht="35.95" hidden="false" customHeight="false" outlineLevel="0" collapsed="false">
      <c r="A175" s="21" t="n">
        <f aca="false">A174+1</f>
        <v>26</v>
      </c>
      <c r="B175" s="22" t="s">
        <v>206</v>
      </c>
      <c r="C175" s="21" t="s">
        <v>33</v>
      </c>
      <c r="D175" s="24" t="n">
        <f aca="false">D171+D172-D173-D174</f>
        <v>3303</v>
      </c>
      <c r="E175" s="25"/>
      <c r="F175" s="25"/>
      <c r="G175" s="32"/>
      <c r="H175" s="32"/>
      <c r="I175" s="32"/>
      <c r="J175" s="32"/>
      <c r="K175" s="32"/>
      <c r="L175" s="32"/>
      <c r="M175" s="32"/>
      <c r="N175" s="32"/>
      <c r="O175" s="32"/>
      <c r="P175" s="32"/>
    </row>
    <row r="176" customFormat="false" ht="37.3" hidden="false" customHeight="true" outlineLevel="0" collapsed="false">
      <c r="A176" s="21" t="n">
        <f aca="false">A175+1</f>
        <v>27</v>
      </c>
      <c r="B176" s="22" t="s">
        <v>207</v>
      </c>
      <c r="C176" s="21" t="s">
        <v>33</v>
      </c>
      <c r="D176" s="24" t="n">
        <f aca="false">SUM(D173:D174)</f>
        <v>511.965</v>
      </c>
      <c r="E176" s="59" t="s">
        <v>208</v>
      </c>
      <c r="F176" s="59"/>
      <c r="G176" s="32"/>
      <c r="H176" s="32"/>
      <c r="I176" s="32"/>
      <c r="J176" s="32"/>
      <c r="K176" s="32"/>
      <c r="L176" s="32"/>
      <c r="M176" s="32"/>
      <c r="N176" s="32"/>
      <c r="O176" s="32"/>
      <c r="P176" s="32"/>
    </row>
    <row r="177" customFormat="false" ht="23.85" hidden="false" customHeight="false" outlineLevel="0" collapsed="false">
      <c r="A177" s="21" t="n">
        <f aca="false">A176+1</f>
        <v>28</v>
      </c>
      <c r="B177" s="60" t="s">
        <v>209</v>
      </c>
      <c r="C177" s="21" t="s">
        <v>25</v>
      </c>
      <c r="D177" s="24" t="n">
        <v>100</v>
      </c>
      <c r="E177" s="59" t="s">
        <v>173</v>
      </c>
      <c r="F177" s="59"/>
      <c r="G177" s="32"/>
      <c r="H177" s="32"/>
      <c r="I177" s="32"/>
      <c r="J177" s="32"/>
      <c r="K177" s="32"/>
      <c r="L177" s="32"/>
      <c r="M177" s="32"/>
      <c r="N177" s="32"/>
      <c r="O177" s="32"/>
      <c r="P177" s="32"/>
    </row>
    <row r="178" customFormat="false" ht="13.8" hidden="false" customHeight="false" outlineLevel="0" collapsed="false">
      <c r="A178" s="21" t="n">
        <f aca="false">A177+1</f>
        <v>29</v>
      </c>
      <c r="B178" s="26" t="s">
        <v>210</v>
      </c>
      <c r="C178" s="21" t="s">
        <v>30</v>
      </c>
      <c r="D178" s="24" t="n">
        <v>2</v>
      </c>
      <c r="E178" s="59"/>
      <c r="F178" s="59"/>
      <c r="G178" s="32"/>
      <c r="H178" s="32"/>
      <c r="I178" s="32"/>
      <c r="J178" s="32"/>
      <c r="K178" s="32"/>
      <c r="L178" s="32"/>
      <c r="M178" s="32"/>
      <c r="N178" s="32"/>
      <c r="O178" s="32"/>
      <c r="P178" s="32"/>
    </row>
    <row r="179" customFormat="false" ht="13.8" hidden="false" customHeight="false" outlineLevel="0" collapsed="false">
      <c r="A179" s="21" t="n">
        <f aca="false">A178+1</f>
        <v>30</v>
      </c>
      <c r="B179" s="56" t="s">
        <v>211</v>
      </c>
      <c r="C179" s="21" t="s">
        <v>28</v>
      </c>
      <c r="D179" s="61" t="n">
        <v>2.65</v>
      </c>
      <c r="E179" s="59" t="s">
        <v>212</v>
      </c>
      <c r="F179" s="59"/>
      <c r="G179" s="32"/>
      <c r="H179" s="32"/>
      <c r="I179" s="32"/>
      <c r="J179" s="32"/>
      <c r="K179" s="32"/>
      <c r="L179" s="32"/>
      <c r="M179" s="32"/>
      <c r="N179" s="32"/>
      <c r="O179" s="32"/>
      <c r="P179" s="32"/>
    </row>
    <row r="180" customFormat="false" ht="13.8" hidden="false" customHeight="false" outlineLevel="0" collapsed="false">
      <c r="A180" s="21" t="n">
        <f aca="false">A179+1</f>
        <v>31</v>
      </c>
      <c r="B180" s="54" t="s">
        <v>213</v>
      </c>
      <c r="C180" s="21" t="s">
        <v>189</v>
      </c>
      <c r="D180" s="24"/>
      <c r="E180" s="34" t="s">
        <v>214</v>
      </c>
      <c r="F180" s="34"/>
      <c r="G180" s="32"/>
      <c r="H180" s="32"/>
      <c r="I180" s="32"/>
      <c r="J180" s="32"/>
      <c r="K180" s="32"/>
      <c r="L180" s="32"/>
      <c r="M180" s="32"/>
      <c r="N180" s="32"/>
      <c r="O180" s="32"/>
      <c r="P180" s="32"/>
    </row>
    <row r="181" customFormat="false" ht="24.4" hidden="false" customHeight="false" outlineLevel="0" collapsed="false">
      <c r="A181" s="21" t="n">
        <f aca="false">A180+1</f>
        <v>32</v>
      </c>
      <c r="B181" s="22" t="s">
        <v>215</v>
      </c>
      <c r="C181" s="21" t="s">
        <v>30</v>
      </c>
      <c r="D181" s="24" t="n">
        <v>1</v>
      </c>
      <c r="E181" s="59" t="s">
        <v>212</v>
      </c>
      <c r="F181" s="59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customFormat="false" ht="13.8" hidden="false" customHeight="false" outlineLevel="0" collapsed="false">
      <c r="A182" s="21" t="n">
        <f aca="false">A181+1</f>
        <v>33</v>
      </c>
      <c r="B182" s="33" t="s">
        <v>216</v>
      </c>
      <c r="C182" s="21" t="s">
        <v>30</v>
      </c>
      <c r="D182" s="24" t="n">
        <v>1</v>
      </c>
      <c r="E182" s="59"/>
      <c r="F182" s="59"/>
      <c r="G182" s="32"/>
      <c r="H182" s="32"/>
      <c r="I182" s="32"/>
      <c r="J182" s="32"/>
      <c r="K182" s="32"/>
      <c r="L182" s="32"/>
      <c r="M182" s="32"/>
      <c r="N182" s="32"/>
      <c r="O182" s="32"/>
      <c r="P182" s="32"/>
    </row>
    <row r="183" customFormat="false" ht="13.8" hidden="false" customHeight="false" outlineLevel="0" collapsed="false">
      <c r="A183" s="21" t="n">
        <f aca="false">A182+1</f>
        <v>34</v>
      </c>
      <c r="B183" s="62" t="s">
        <v>217</v>
      </c>
      <c r="C183" s="21" t="s">
        <v>189</v>
      </c>
      <c r="D183" s="29" t="n">
        <v>2</v>
      </c>
      <c r="E183" s="25"/>
      <c r="F183" s="25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customFormat="false" ht="13.8" hidden="false" customHeight="false" outlineLevel="0" collapsed="false">
      <c r="A184" s="21" t="n">
        <f aca="false">A183+1</f>
        <v>35</v>
      </c>
      <c r="B184" s="62" t="s">
        <v>218</v>
      </c>
      <c r="C184" s="63" t="s">
        <v>189</v>
      </c>
      <c r="D184" s="29" t="n">
        <v>78</v>
      </c>
      <c r="E184" s="25"/>
      <c r="F184" s="25"/>
      <c r="G184" s="32"/>
      <c r="H184" s="32"/>
      <c r="I184" s="32"/>
      <c r="J184" s="32"/>
      <c r="K184" s="32"/>
      <c r="L184" s="32"/>
      <c r="M184" s="32"/>
      <c r="N184" s="32"/>
      <c r="O184" s="32"/>
      <c r="P184" s="32"/>
    </row>
    <row r="185" customFormat="false" ht="13.8" hidden="false" customHeight="false" outlineLevel="0" collapsed="false">
      <c r="A185" s="21" t="n">
        <f aca="false">A184+1</f>
        <v>36</v>
      </c>
      <c r="B185" s="22" t="s">
        <v>219</v>
      </c>
      <c r="C185" s="21" t="s">
        <v>28</v>
      </c>
      <c r="D185" s="64" t="n">
        <f aca="false">SUM(D151:D156)</f>
        <v>1092</v>
      </c>
      <c r="E185" s="25"/>
      <c r="F185" s="25"/>
      <c r="G185" s="32"/>
      <c r="H185" s="32"/>
      <c r="I185" s="32"/>
      <c r="J185" s="32"/>
      <c r="K185" s="32"/>
      <c r="L185" s="32"/>
      <c r="M185" s="32"/>
      <c r="N185" s="32"/>
      <c r="O185" s="32"/>
      <c r="P185" s="32"/>
    </row>
    <row r="186" customFormat="false" ht="13.8" hidden="false" customHeight="false" outlineLevel="0" collapsed="false">
      <c r="A186" s="21" t="n">
        <f aca="false">A185+1</f>
        <v>37</v>
      </c>
      <c r="B186" s="22" t="s">
        <v>220</v>
      </c>
      <c r="C186" s="21" t="s">
        <v>25</v>
      </c>
      <c r="D186" s="64" t="n">
        <f aca="false">D185</f>
        <v>1092</v>
      </c>
      <c r="E186" s="25"/>
      <c r="F186" s="25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customFormat="false" ht="13.8" hidden="false" customHeight="false" outlineLevel="0" collapsed="false">
      <c r="A187" s="21" t="n">
        <f aca="false">A186+1</f>
        <v>38</v>
      </c>
      <c r="B187" s="22" t="s">
        <v>221</v>
      </c>
      <c r="C187" s="21" t="s">
        <v>189</v>
      </c>
      <c r="D187" s="64" t="n">
        <v>12</v>
      </c>
      <c r="E187" s="25"/>
      <c r="F187" s="25"/>
      <c r="G187" s="32"/>
      <c r="H187" s="32"/>
      <c r="I187" s="32"/>
      <c r="J187" s="32"/>
      <c r="K187" s="32"/>
      <c r="L187" s="32"/>
      <c r="M187" s="32"/>
      <c r="N187" s="32"/>
      <c r="O187" s="32"/>
      <c r="P187" s="32"/>
    </row>
    <row r="188" customFormat="false" ht="14.9" hidden="false" customHeight="false" outlineLevel="0" collapsed="false">
      <c r="A188" s="65" t="s">
        <v>222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6"/>
      <c r="L188" s="67" t="n">
        <v>0</v>
      </c>
      <c r="M188" s="68" t="n">
        <v>0</v>
      </c>
      <c r="N188" s="68" t="n">
        <v>0</v>
      </c>
      <c r="O188" s="68" t="n">
        <v>0</v>
      </c>
      <c r="P188" s="68" t="n">
        <v>0</v>
      </c>
    </row>
    <row r="189" customFormat="false" ht="14.9" hidden="false" customHeight="false" outlineLevel="0" collapsed="false">
      <c r="A189" s="65" t="s">
        <v>223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6"/>
      <c r="L189" s="67"/>
      <c r="M189" s="68"/>
      <c r="N189" s="68"/>
      <c r="O189" s="68"/>
      <c r="P189" s="68" t="n">
        <v>0</v>
      </c>
    </row>
    <row r="190" customFormat="false" ht="14.9" hidden="false" customHeight="false" outlineLevel="0" collapsed="false">
      <c r="A190" s="65" t="s">
        <v>224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6"/>
      <c r="L190" s="67"/>
      <c r="M190" s="68"/>
      <c r="N190" s="68"/>
      <c r="O190" s="68"/>
      <c r="P190" s="68" t="n">
        <v>0</v>
      </c>
    </row>
    <row r="191" customFormat="false" ht="14.9" hidden="false" customHeight="false" outlineLevel="0" collapsed="false">
      <c r="A191" s="65" t="s">
        <v>225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6"/>
      <c r="L191" s="67"/>
      <c r="M191" s="68"/>
      <c r="N191" s="68"/>
      <c r="O191" s="68"/>
      <c r="P191" s="68" t="n">
        <v>0</v>
      </c>
    </row>
    <row r="192" customFormat="false" ht="14.65" hidden="false" customHeight="false" outlineLevel="0" collapsed="false">
      <c r="A192" s="69"/>
      <c r="B192" s="70"/>
      <c r="C192" s="71"/>
      <c r="D192" s="71"/>
      <c r="E192" s="70"/>
      <c r="F192" s="70"/>
      <c r="G192" s="70"/>
      <c r="H192" s="70"/>
      <c r="I192" s="70"/>
      <c r="J192" s="70"/>
      <c r="K192" s="70"/>
      <c r="L192" s="72"/>
      <c r="M192" s="72"/>
      <c r="N192" s="72"/>
      <c r="O192" s="72"/>
      <c r="P192" s="72"/>
    </row>
    <row r="193" customFormat="false" ht="14.65" hidden="false" customHeight="false" outlineLevel="0" collapsed="false">
      <c r="A193" s="69"/>
      <c r="B193" s="0"/>
      <c r="C193" s="0"/>
      <c r="D193" s="0"/>
      <c r="E193" s="73"/>
      <c r="F193" s="73"/>
      <c r="G193" s="73"/>
      <c r="H193" s="70"/>
      <c r="I193" s="70"/>
      <c r="J193" s="70"/>
      <c r="K193" s="70"/>
      <c r="L193" s="70"/>
      <c r="M193" s="70"/>
      <c r="N193" s="70"/>
      <c r="O193" s="70"/>
      <c r="P193" s="5"/>
    </row>
    <row r="194" customFormat="false" ht="14.65" hidden="false" customHeight="false" outlineLevel="0" collapsed="false">
      <c r="A194" s="69"/>
      <c r="B194" s="73" t="s">
        <v>226</v>
      </c>
      <c r="C194" s="73"/>
      <c r="D194" s="73"/>
      <c r="E194" s="73"/>
      <c r="F194" s="73"/>
      <c r="G194" s="73"/>
      <c r="H194" s="70"/>
      <c r="I194" s="70"/>
      <c r="J194" s="70"/>
      <c r="K194" s="70"/>
      <c r="L194" s="70"/>
      <c r="M194" s="70"/>
      <c r="N194" s="70"/>
      <c r="O194" s="70"/>
      <c r="P194" s="5"/>
    </row>
    <row r="195" customFormat="false" ht="14.65" hidden="false" customHeight="false" outlineLevel="0" collapsed="false">
      <c r="B195" s="74" t="s">
        <v>227</v>
      </c>
      <c r="C195" s="73"/>
      <c r="D195" s="74"/>
    </row>
  </sheetData>
  <mergeCells count="31">
    <mergeCell ref="A1:D1"/>
    <mergeCell ref="A2:E2"/>
    <mergeCell ref="B3:P3"/>
    <mergeCell ref="A5:E6"/>
    <mergeCell ref="A10:A12"/>
    <mergeCell ref="B10:B12"/>
    <mergeCell ref="C10:C12"/>
    <mergeCell ref="D10:D12"/>
    <mergeCell ref="E10:E12"/>
    <mergeCell ref="F10:K10"/>
    <mergeCell ref="L10:P10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3:P13"/>
    <mergeCell ref="A25:P25"/>
    <mergeCell ref="A126:P126"/>
    <mergeCell ref="E146:E147"/>
    <mergeCell ref="A149:P149"/>
    <mergeCell ref="A188:J188"/>
    <mergeCell ref="A189:J189"/>
    <mergeCell ref="A190:J190"/>
    <mergeCell ref="A191:J1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2023-04-27T11:11:06Z</dcterms:created>
  <dc:creator>Tatjana</dc:creator>
  <dc:description/>
  <dc:language>lv-LV</dc:language>
  <cp:lastModifiedBy/>
  <dcterms:modified xsi:type="dcterms:W3CDTF">2023-05-22T09:40:21Z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